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28920" yWindow="-75" windowWidth="25440" windowHeight="15840"/>
  </bookViews>
  <sheets>
    <sheet name="2020 Profit and Loss" sheetId="2" r:id="rId1"/>
    <sheet name="2020 SHRMinar P&amp;L " sheetId="11" r:id="rId2"/>
    <sheet name="2020 Sponsors " sheetId="12" r:id="rId3"/>
    <sheet name="2020 Conference expenses" sheetId="9" r:id="rId4"/>
    <sheet name="Payment Mistakes" sheetId="13" r:id="rId5"/>
  </sheets>
  <definedNames>
    <definedName name="_xlnm.Print_Area" localSheetId="0">'2020 Profit and Loss'!$B$2:$AH$62</definedName>
  </definedNames>
  <calcPr calcId="145621"/>
</workbook>
</file>

<file path=xl/calcChain.xml><?xml version="1.0" encoding="utf-8"?>
<calcChain xmlns="http://schemas.openxmlformats.org/spreadsheetml/2006/main">
  <c r="AD48" i="2" l="1"/>
  <c r="AH24" i="2"/>
  <c r="AF24" i="2"/>
  <c r="AH22" i="2"/>
  <c r="AD22" i="2"/>
  <c r="AD24" i="2"/>
  <c r="A56" i="13" l="1"/>
  <c r="A57" i="13" s="1"/>
  <c r="A58" i="13" s="1"/>
  <c r="A59" i="13" s="1"/>
  <c r="A60" i="13" s="1"/>
  <c r="A61" i="13" s="1"/>
  <c r="A62" i="13" s="1"/>
  <c r="A63" i="13" s="1"/>
  <c r="A50" i="13"/>
  <c r="A44" i="13"/>
  <c r="A45" i="13" s="1"/>
  <c r="A46" i="13" s="1"/>
  <c r="A47" i="13" s="1"/>
  <c r="A39" i="13"/>
  <c r="A40" i="13" s="1"/>
  <c r="A41" i="13" s="1"/>
  <c r="A51" i="13"/>
  <c r="A52" i="13" s="1"/>
  <c r="A53" i="13" s="1"/>
  <c r="A32" i="13"/>
  <c r="A33" i="13" s="1"/>
  <c r="A34" i="13" s="1"/>
  <c r="A35" i="13" s="1"/>
  <c r="A36" i="13" s="1"/>
  <c r="A31" i="13"/>
  <c r="A21" i="13"/>
  <c r="A22" i="13"/>
  <c r="A23" i="13" s="1"/>
  <c r="A24" i="13" s="1"/>
  <c r="A25" i="13" s="1"/>
  <c r="A6" i="13"/>
  <c r="A5" i="13"/>
  <c r="A4" i="13"/>
  <c r="D7" i="13"/>
  <c r="L6" i="9"/>
  <c r="AF43" i="2"/>
  <c r="AF40" i="2"/>
  <c r="AF35" i="2"/>
  <c r="AF30" i="2"/>
  <c r="AD47" i="2"/>
  <c r="AH47" i="2" s="1"/>
  <c r="AD46" i="2"/>
  <c r="AH46" i="2" s="1"/>
  <c r="AD45" i="2"/>
  <c r="AH45" i="2" s="1"/>
  <c r="AD44" i="2"/>
  <c r="AH44" i="2" s="1"/>
  <c r="AD42" i="2"/>
  <c r="AH42" i="2" s="1"/>
  <c r="AD39" i="2"/>
  <c r="AH39" i="2" s="1"/>
  <c r="AD38" i="2"/>
  <c r="AH38" i="2" s="1"/>
  <c r="AD37" i="2"/>
  <c r="AH37" i="2" s="1"/>
  <c r="AD36" i="2"/>
  <c r="AH36" i="2" s="1"/>
  <c r="AD34" i="2"/>
  <c r="AH34" i="2" s="1"/>
  <c r="AD33" i="2"/>
  <c r="AH33" i="2" s="1"/>
  <c r="AD32" i="2"/>
  <c r="AH32" i="2" s="1"/>
  <c r="AD31" i="2"/>
  <c r="AD29" i="2"/>
  <c r="AH29" i="2" s="1"/>
  <c r="AD28" i="2"/>
  <c r="AH28" i="2" s="1"/>
  <c r="AD26" i="2"/>
  <c r="AH26" i="2" s="1"/>
  <c r="AD27" i="2"/>
  <c r="AH27" i="2" s="1"/>
  <c r="AD25" i="2"/>
  <c r="AH25" i="2" s="1"/>
  <c r="AD23" i="2"/>
  <c r="AH23" i="2" s="1"/>
  <c r="AD21" i="2"/>
  <c r="AH21" i="2" s="1"/>
  <c r="R17" i="2"/>
  <c r="AF12" i="2"/>
  <c r="AF9" i="2"/>
  <c r="AF6" i="2"/>
  <c r="AF17" i="2" l="1"/>
  <c r="AD35" i="2"/>
  <c r="AH30" i="2"/>
  <c r="AH40" i="2"/>
  <c r="AH31" i="2"/>
  <c r="AH35" i="2" s="1"/>
  <c r="AH41" i="2"/>
  <c r="AH43" i="2" s="1"/>
  <c r="AD40" i="2"/>
  <c r="AD30" i="2"/>
  <c r="AF48" i="2"/>
  <c r="AB48" i="2"/>
  <c r="Z41" i="2"/>
  <c r="AD41" i="2" s="1"/>
  <c r="AD43" i="2" s="1"/>
  <c r="F59" i="2"/>
  <c r="F61" i="2" s="1"/>
  <c r="D64" i="13"/>
  <c r="D54" i="13"/>
  <c r="D48" i="13"/>
  <c r="D42" i="13"/>
  <c r="D37" i="13"/>
  <c r="D26" i="13"/>
  <c r="AB8" i="2"/>
  <c r="AB17" i="2" s="1"/>
  <c r="X5" i="2"/>
  <c r="X17" i="2" s="1"/>
  <c r="J5" i="2"/>
  <c r="J17" i="2" s="1"/>
  <c r="H5" i="2"/>
  <c r="H8" i="2"/>
  <c r="H7" i="2"/>
  <c r="F8" i="2"/>
  <c r="F5" i="2"/>
  <c r="F7" i="2"/>
  <c r="H61" i="2"/>
  <c r="M31" i="11"/>
  <c r="M27" i="11"/>
  <c r="H32" i="12"/>
  <c r="B32" i="12"/>
  <c r="H16" i="12"/>
  <c r="B16" i="12"/>
  <c r="J37" i="11"/>
  <c r="H37" i="11"/>
  <c r="H40" i="11" s="1"/>
  <c r="F37" i="11"/>
  <c r="D37" i="11"/>
  <c r="D40" i="11" s="1"/>
  <c r="M36" i="11"/>
  <c r="M26" i="11"/>
  <c r="J22" i="11"/>
  <c r="H22" i="11"/>
  <c r="F22" i="11"/>
  <c r="D22" i="11"/>
  <c r="M21" i="11"/>
  <c r="M17" i="11"/>
  <c r="O17" i="11" s="1"/>
  <c r="M3" i="11"/>
  <c r="AD15" i="2"/>
  <c r="AH15" i="2" s="1"/>
  <c r="R7" i="9"/>
  <c r="T7" i="9" s="1"/>
  <c r="R6" i="9"/>
  <c r="T6" i="9" s="1"/>
  <c r="R5" i="9"/>
  <c r="R4" i="9"/>
  <c r="T4" i="9"/>
  <c r="R3" i="9"/>
  <c r="P9" i="9"/>
  <c r="N9" i="9"/>
  <c r="L9" i="9"/>
  <c r="J9" i="9"/>
  <c r="H9" i="9"/>
  <c r="F9" i="9"/>
  <c r="D9" i="9"/>
  <c r="R8" i="9"/>
  <c r="AD14" i="2"/>
  <c r="AH14" i="2" s="1"/>
  <c r="AD16" i="2"/>
  <c r="AH16" i="2" s="1"/>
  <c r="AD11" i="2"/>
  <c r="AH11" i="2" s="1"/>
  <c r="AD10" i="2"/>
  <c r="AD13" i="2"/>
  <c r="AH13" i="2" s="1"/>
  <c r="X48" i="2"/>
  <c r="V48" i="2"/>
  <c r="T48" i="2"/>
  <c r="R48" i="2"/>
  <c r="P48" i="2"/>
  <c r="N48" i="2"/>
  <c r="J48" i="2"/>
  <c r="AD4" i="2"/>
  <c r="AB61" i="2"/>
  <c r="Z17" i="2"/>
  <c r="V17" i="2"/>
  <c r="T17" i="2"/>
  <c r="R61" i="2"/>
  <c r="P17" i="2"/>
  <c r="N17" i="2"/>
  <c r="L17" i="2"/>
  <c r="L61" i="2"/>
  <c r="H48" i="2"/>
  <c r="F48" i="2"/>
  <c r="N61" i="2"/>
  <c r="J61" i="2"/>
  <c r="T61" i="2"/>
  <c r="P61" i="2"/>
  <c r="V61" i="2"/>
  <c r="X61" i="2"/>
  <c r="Z61" i="2"/>
  <c r="L48" i="2"/>
  <c r="M38" i="11" l="1"/>
  <c r="O25" i="11" s="1"/>
  <c r="M23" i="11"/>
  <c r="R10" i="9"/>
  <c r="AF52" i="2"/>
  <c r="AH48" i="2"/>
  <c r="Z48" i="2"/>
  <c r="AD49" i="2" s="1"/>
  <c r="AH49" i="2" s="1"/>
  <c r="AD12" i="2"/>
  <c r="AH12" i="2" s="1"/>
  <c r="AH10" i="2"/>
  <c r="AH4" i="2"/>
  <c r="J40" i="11"/>
  <c r="M41" i="11"/>
  <c r="F40" i="11"/>
  <c r="O3" i="11"/>
  <c r="T52" i="2"/>
  <c r="AD8" i="2"/>
  <c r="AH8" i="2" s="1"/>
  <c r="R52" i="2"/>
  <c r="N52" i="2"/>
  <c r="L52" i="2"/>
  <c r="D66" i="13"/>
  <c r="P52" i="2"/>
  <c r="T3" i="9"/>
  <c r="V52" i="2"/>
  <c r="H17" i="2"/>
  <c r="H52" i="2" s="1"/>
  <c r="J52" i="2"/>
  <c r="X52" i="2"/>
  <c r="AB52" i="2"/>
  <c r="AD7" i="2"/>
  <c r="F17" i="2"/>
  <c r="AD5" i="2"/>
  <c r="AH5" i="2" s="1"/>
  <c r="Z52" i="2" l="1"/>
  <c r="F52" i="2"/>
  <c r="AD53" i="2" s="1"/>
  <c r="AH53" i="2" s="1"/>
  <c r="AD18" i="2"/>
  <c r="AH18" i="2" s="1"/>
  <c r="AD6" i="2"/>
  <c r="AH7" i="2"/>
  <c r="AD9" i="2"/>
  <c r="AH9" i="2" s="1"/>
  <c r="AD17" i="2" l="1"/>
  <c r="AD52" i="2" s="1"/>
  <c r="AH6" i="2"/>
  <c r="AH17" i="2" l="1"/>
  <c r="AH52" i="2" s="1"/>
</calcChain>
</file>

<file path=xl/comments1.xml><?xml version="1.0" encoding="utf-8"?>
<comments xmlns="http://schemas.openxmlformats.org/spreadsheetml/2006/main">
  <authors>
    <author>Bunker</author>
  </authors>
  <commentList>
    <comment ref="B61" authorId="0">
      <text>
        <r>
          <rPr>
            <b/>
            <sz val="9"/>
            <color indexed="81"/>
            <rFont val="Tahoma"/>
            <family val="2"/>
          </rPr>
          <t>Bunker:  The amount shown for each month should equal total of all accounts after accounting for deposits and checks.</t>
        </r>
      </text>
    </comment>
  </commentList>
</comments>
</file>

<file path=xl/sharedStrings.xml><?xml version="1.0" encoding="utf-8"?>
<sst xmlns="http://schemas.openxmlformats.org/spreadsheetml/2006/main" count="291" uniqueCount="184">
  <si>
    <t>Checking Account</t>
  </si>
  <si>
    <t>CD's</t>
  </si>
  <si>
    <t>Pay Pal</t>
  </si>
  <si>
    <t>INCOME</t>
  </si>
  <si>
    <t>Sponsor</t>
  </si>
  <si>
    <t>EXPENSE</t>
  </si>
  <si>
    <t>Mileage</t>
  </si>
  <si>
    <t>Hotel</t>
  </si>
  <si>
    <t>Meals</t>
  </si>
  <si>
    <t>Airfare</t>
  </si>
  <si>
    <t>March</t>
  </si>
  <si>
    <t>April</t>
  </si>
  <si>
    <t>May</t>
  </si>
  <si>
    <t>YE (year)</t>
  </si>
  <si>
    <t>YTD Income (Loss)</t>
  </si>
  <si>
    <t>MONTHLY Income (Loss)</t>
  </si>
  <si>
    <t>Other</t>
  </si>
  <si>
    <t>YTD Income</t>
  </si>
  <si>
    <t>Monthly Income</t>
  </si>
  <si>
    <t>Monthly Expense</t>
  </si>
  <si>
    <t>YTD Expense</t>
  </si>
  <si>
    <t xml:space="preserve">Lunches </t>
  </si>
  <si>
    <t xml:space="preserve">SHRM Foundation </t>
  </si>
  <si>
    <t>Breakfast</t>
  </si>
  <si>
    <t>Platinum</t>
  </si>
  <si>
    <t>Gold</t>
  </si>
  <si>
    <t xml:space="preserve">Gold </t>
  </si>
  <si>
    <t>Silver</t>
  </si>
  <si>
    <t xml:space="preserve">Sponsor: </t>
  </si>
  <si>
    <t xml:space="preserve">Lunches: </t>
  </si>
  <si>
    <t xml:space="preserve">PayPal </t>
  </si>
  <si>
    <t>Gifts to Speakers</t>
  </si>
  <si>
    <t xml:space="preserve">Maceli's </t>
  </si>
  <si>
    <t>Checks/Cash</t>
  </si>
  <si>
    <t xml:space="preserve">PrePaid </t>
  </si>
  <si>
    <t>Registration</t>
  </si>
  <si>
    <t>Misc/Other</t>
  </si>
  <si>
    <t xml:space="preserve">Leadership </t>
  </si>
  <si>
    <t>CONFERENCE</t>
  </si>
  <si>
    <t xml:space="preserve">Legislative </t>
  </si>
  <si>
    <t xml:space="preserve">Diversity </t>
  </si>
  <si>
    <t xml:space="preserve">KS State SHRM </t>
  </si>
  <si>
    <t xml:space="preserve">National Leadership </t>
  </si>
  <si>
    <t>Conference  Expense</t>
  </si>
  <si>
    <t xml:space="preserve">(+/-) </t>
  </si>
  <si>
    <t xml:space="preserve">Budget </t>
  </si>
  <si>
    <t>(+/-) Budget</t>
  </si>
  <si>
    <t>Check / Cash</t>
  </si>
  <si>
    <t xml:space="preserve">lunch </t>
  </si>
  <si>
    <t xml:space="preserve">speakers </t>
  </si>
  <si>
    <t>leadership conf</t>
  </si>
  <si>
    <t>legslative conf</t>
  </si>
  <si>
    <t>state conf</t>
  </si>
  <si>
    <t>national conf</t>
  </si>
  <si>
    <t xml:space="preserve">Dec raffle </t>
  </si>
  <si>
    <t xml:space="preserve">scholarships </t>
  </si>
  <si>
    <t>HR Aces</t>
  </si>
  <si>
    <t xml:space="preserve">State conf basket </t>
  </si>
  <si>
    <t>networking events</t>
  </si>
  <si>
    <t xml:space="preserve">February </t>
  </si>
  <si>
    <t xml:space="preserve">Regular </t>
  </si>
  <si>
    <t>In-Kind</t>
  </si>
  <si>
    <t xml:space="preserve">Basket </t>
  </si>
  <si>
    <t xml:space="preserve">Lunch </t>
  </si>
  <si>
    <t>Month</t>
  </si>
  <si>
    <t xml:space="preserve">Cost </t>
  </si>
  <si>
    <t>Contact</t>
  </si>
  <si>
    <t xml:space="preserve">Email </t>
  </si>
  <si>
    <t>Date Invoiced</t>
  </si>
  <si>
    <t xml:space="preserve">Date Paid </t>
  </si>
  <si>
    <t xml:space="preserve">Amount paid </t>
  </si>
  <si>
    <t xml:space="preserve">Notes </t>
  </si>
  <si>
    <t>TOTAL</t>
  </si>
  <si>
    <t xml:space="preserve">SHRMinar </t>
  </si>
  <si>
    <t xml:space="preserve">Amount </t>
  </si>
  <si>
    <t>$$ Method</t>
  </si>
  <si>
    <t>TOTAL SOLD</t>
  </si>
  <si>
    <t>TOTAL COLLECTED</t>
  </si>
  <si>
    <t xml:space="preserve">Other </t>
  </si>
  <si>
    <t xml:space="preserve">Operational </t>
  </si>
  <si>
    <t>FedEx for Printing</t>
  </si>
  <si>
    <t xml:space="preserve">Office Depot for nametags </t>
  </si>
  <si>
    <t xml:space="preserve">City of Lawrence - Folders </t>
  </si>
  <si>
    <t>Facebook event boost</t>
  </si>
  <si>
    <t>2020 Jayhawk SHRM</t>
  </si>
  <si>
    <t>2020 Budget</t>
  </si>
  <si>
    <t>JANUARY</t>
  </si>
  <si>
    <t>DATE</t>
  </si>
  <si>
    <t>PAYMENT</t>
  </si>
  <si>
    <t>AMOUNT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</si>
  <si>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</si>
  <si>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</si>
  <si>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</si>
  <si>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</si>
  <si>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</si>
  <si>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</si>
  <si>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</si>
  <si>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</si>
  <si>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</si>
  <si>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</si>
  <si>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</si>
  <si>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PayPal - Spotify</t>
  </si>
  <si>
    <t>PayPal - Disney Plus</t>
  </si>
  <si>
    <t>PayPay - Facebook Pay Network</t>
  </si>
  <si>
    <t>PayPal - Apple.com</t>
  </si>
  <si>
    <t>Jan Total</t>
  </si>
  <si>
    <t>Feb Total</t>
  </si>
  <si>
    <t>Mar Total</t>
  </si>
  <si>
    <t>Apr Total</t>
  </si>
  <si>
    <t>May Total</t>
  </si>
  <si>
    <t>Jun Total</t>
  </si>
  <si>
    <t>Jul Total</t>
  </si>
  <si>
    <t>Aug Total</t>
  </si>
  <si>
    <t>Sept Total</t>
  </si>
  <si>
    <t>Oct Total</t>
  </si>
  <si>
    <t>Nov Total</t>
  </si>
  <si>
    <t>Dec Total</t>
  </si>
  <si>
    <t>2020 TOTAL</t>
  </si>
  <si>
    <t>PayPal - HULU</t>
  </si>
  <si>
    <t>PayPal - Facebook Pay</t>
  </si>
  <si>
    <t>PayPal - LinkedIn</t>
  </si>
  <si>
    <t>PO Box</t>
  </si>
  <si>
    <t>Nametags</t>
  </si>
  <si>
    <t>GoDaddy</t>
  </si>
  <si>
    <t>Boys &amp; Girls Club</t>
  </si>
  <si>
    <t>PayPal - DOORDASH (CVS)</t>
  </si>
  <si>
    <t>PayPal - DOORDASH (Walgreens)</t>
  </si>
  <si>
    <t>PayPal - DOORDASH (Basi?)</t>
  </si>
  <si>
    <t>PayPal - DOORDASH (Arga?)</t>
  </si>
  <si>
    <t>PayPal - DOORDASH (Chic?)</t>
  </si>
  <si>
    <t>PayPal - DOORDASH (Cold?)</t>
  </si>
  <si>
    <t>2020 SHRMinar</t>
  </si>
  <si>
    <t>Budget</t>
  </si>
  <si>
    <t>2020 Jayhawk SHRM P&amp;L</t>
  </si>
  <si>
    <t>Income Totals</t>
  </si>
  <si>
    <t>Expense Totals</t>
  </si>
  <si>
    <t>JAN</t>
  </si>
  <si>
    <t>FEB</t>
  </si>
  <si>
    <t>MAR</t>
  </si>
  <si>
    <t>APR</t>
  </si>
  <si>
    <t>JUN</t>
  </si>
  <si>
    <t>JUL</t>
  </si>
  <si>
    <t>AUG</t>
  </si>
  <si>
    <t>SEPT</t>
  </si>
  <si>
    <t>OCT</t>
  </si>
  <si>
    <t>NOV</t>
  </si>
  <si>
    <t>DEC</t>
  </si>
  <si>
    <t>YTD</t>
  </si>
  <si>
    <t>TOTALS</t>
  </si>
  <si>
    <t>Income (Loss)</t>
  </si>
  <si>
    <t>ACCOUNT BALANCES</t>
  </si>
  <si>
    <t>Total</t>
  </si>
  <si>
    <t>1 - Total</t>
  </si>
  <si>
    <t>2 - Total</t>
  </si>
  <si>
    <t>3 - Total</t>
  </si>
  <si>
    <t>4 - Total</t>
  </si>
  <si>
    <t>1 - Lunches</t>
  </si>
  <si>
    <t>2 - Dues</t>
  </si>
  <si>
    <t>3 - SHRMinar</t>
  </si>
  <si>
    <t>4 - Sponsors</t>
  </si>
  <si>
    <t>5 - SHRM Foundation</t>
  </si>
  <si>
    <t>6 - SHRM ACH</t>
  </si>
  <si>
    <t>7 - Other</t>
  </si>
  <si>
    <t>5 - Total</t>
  </si>
  <si>
    <t>6 - Total</t>
  </si>
  <si>
    <t>7 - Total</t>
  </si>
  <si>
    <t>2 - Board Support</t>
  </si>
  <si>
    <t>3 - Membership Support</t>
  </si>
  <si>
    <t>4 - Community Support</t>
  </si>
  <si>
    <t xml:space="preserve">1 - Monthly Meetings </t>
  </si>
  <si>
    <t>5 - Operations</t>
  </si>
  <si>
    <t>6 - SHRMinar</t>
  </si>
  <si>
    <t>7 - PayPal Fees</t>
  </si>
  <si>
    <t>9 - Other</t>
  </si>
  <si>
    <t>8 - Total</t>
  </si>
  <si>
    <t>9 - Total</t>
  </si>
  <si>
    <t>8 - Payment Mistakes*</t>
  </si>
  <si>
    <t>Cash</t>
  </si>
  <si>
    <t>PayPal</t>
  </si>
  <si>
    <t>JAN - 1</t>
  </si>
  <si>
    <t>DEC - 31</t>
  </si>
  <si>
    <t>PayPal - Downtown (Eat Street)</t>
  </si>
  <si>
    <t>Quick Trip</t>
  </si>
  <si>
    <t>advertising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</si>
</sst>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m/d/yy;@"/>
    <numFmt numFmtId="166" formatCode="[$-409]mmmm\-yy;@"/>
  </numFmts>
  <fonts count="18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u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 val="singleAccounting"/>
      <sz val="12"/>
      <color theme="1"/>
      <name val="Calibri"/>
      <family val="2"/>
      <scheme val="minor"/>
    </font>
    <font>
      <b/>
      <u val="doubleAccounting"/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6">
    <xf numFmtId="0" fontId="0" fillId="0" borderId="0" xfId="0"/>
    <xf numFmtId="39" fontId="0" fillId="0" borderId="0" xfId="0" applyNumberFormat="1"/>
    <xf numFmtId="39" fontId="0" fillId="0" borderId="1" xfId="0" applyNumberFormat="1" applyBorder="1"/>
    <xf numFmtId="0" fontId="0" fillId="0" borderId="1" xfId="0" applyBorder="1" applyAlignment="1">
      <alignment horizontal="center"/>
    </xf>
    <xf numFmtId="39" fontId="0" fillId="0" borderId="0" xfId="0" applyNumberFormat="1" applyBorder="1"/>
    <xf numFmtId="0" fontId="0" fillId="0" borderId="0" xfId="0" applyBorder="1"/>
    <xf numFmtId="0" fontId="5" fillId="0" borderId="0" xfId="0" applyFont="1"/>
    <xf numFmtId="14" fontId="0" fillId="0" borderId="0" xfId="0" applyNumberFormat="1"/>
    <xf numFmtId="0" fontId="0" fillId="0" borderId="0" xfId="0" applyFill="1"/>
    <xf numFmtId="39" fontId="0" fillId="0" borderId="0" xfId="0" applyNumberFormat="1" applyFill="1"/>
    <xf numFmtId="164" fontId="0" fillId="0" borderId="0" xfId="0" applyNumberFormat="1"/>
    <xf numFmtId="164" fontId="4" fillId="0" borderId="0" xfId="0" applyNumberFormat="1" applyFont="1"/>
    <xf numFmtId="164" fontId="0" fillId="0" borderId="0" xfId="0" applyNumberFormat="1" applyFill="1"/>
    <xf numFmtId="39" fontId="4" fillId="0" borderId="0" xfId="0" applyNumberFormat="1" applyFont="1"/>
    <xf numFmtId="3" fontId="0" fillId="0" borderId="0" xfId="0" applyNumberFormat="1"/>
    <xf numFmtId="0" fontId="6" fillId="0" borderId="0" xfId="0" applyFont="1"/>
    <xf numFmtId="0" fontId="7" fillId="0" borderId="0" xfId="0" applyFont="1"/>
    <xf numFmtId="8" fontId="0" fillId="0" borderId="0" xfId="0" applyNumberFormat="1"/>
    <xf numFmtId="165" fontId="9" fillId="0" borderId="0" xfId="0" applyNumberFormat="1" applyFont="1"/>
    <xf numFmtId="3" fontId="9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center"/>
    </xf>
    <xf numFmtId="164" fontId="9" fillId="0" borderId="0" xfId="0" applyNumberFormat="1" applyFont="1"/>
    <xf numFmtId="166" fontId="0" fillId="0" borderId="0" xfId="0" applyNumberFormat="1"/>
    <xf numFmtId="0" fontId="2" fillId="0" borderId="0" xfId="1"/>
    <xf numFmtId="14" fontId="0" fillId="0" borderId="0" xfId="0" applyNumberFormat="1" applyAlignment="1">
      <alignment horizontal="center" wrapText="1"/>
    </xf>
    <xf numFmtId="14" fontId="0" fillId="0" borderId="0" xfId="0" applyNumberFormat="1" applyAlignment="1">
      <alignment horizontal="center"/>
    </xf>
    <xf numFmtId="165" fontId="0" fillId="0" borderId="0" xfId="0" applyNumberFormat="1"/>
    <xf numFmtId="3" fontId="3" fillId="0" borderId="0" xfId="0" applyNumberFormat="1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64" fontId="3" fillId="0" borderId="0" xfId="0" applyNumberFormat="1" applyFont="1"/>
    <xf numFmtId="0" fontId="3" fillId="0" borderId="0" xfId="0" applyFont="1"/>
    <xf numFmtId="14" fontId="0" fillId="0" borderId="0" xfId="0" applyNumberFormat="1" applyFill="1" applyAlignment="1">
      <alignment horizontal="center"/>
    </xf>
    <xf numFmtId="0" fontId="0" fillId="0" borderId="0" xfId="0" applyFont="1"/>
    <xf numFmtId="14" fontId="5" fillId="0" borderId="0" xfId="0" applyNumberFormat="1" applyFont="1"/>
    <xf numFmtId="14" fontId="7" fillId="0" borderId="0" xfId="0" applyNumberFormat="1" applyFont="1"/>
    <xf numFmtId="44" fontId="0" fillId="0" borderId="1" xfId="0" applyNumberFormat="1" applyBorder="1" applyAlignment="1">
      <alignment horizontal="center"/>
    </xf>
    <xf numFmtId="44" fontId="0" fillId="0" borderId="0" xfId="0" applyNumberFormat="1"/>
    <xf numFmtId="0" fontId="3" fillId="0" borderId="0" xfId="0" applyFont="1" applyAlignment="1">
      <alignment horizontal="right"/>
    </xf>
    <xf numFmtId="44" fontId="0" fillId="0" borderId="0" xfId="0" applyNumberFormat="1" applyBorder="1"/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44" fontId="3" fillId="0" borderId="0" xfId="0" applyNumberFormat="1" applyFont="1" applyAlignment="1">
      <alignment horizontal="center"/>
    </xf>
    <xf numFmtId="0" fontId="3" fillId="0" borderId="3" xfId="0" applyFont="1" applyBorder="1" applyAlignment="1">
      <alignment horizontal="right"/>
    </xf>
    <xf numFmtId="44" fontId="0" fillId="0" borderId="4" xfId="0" applyNumberFormat="1" applyBorder="1"/>
    <xf numFmtId="44" fontId="3" fillId="0" borderId="2" xfId="0" applyNumberFormat="1" applyFont="1" applyBorder="1"/>
    <xf numFmtId="0" fontId="0" fillId="0" borderId="0" xfId="0" applyFill="1" applyBorder="1"/>
    <xf numFmtId="0" fontId="13" fillId="0" borderId="0" xfId="0" applyFont="1"/>
    <xf numFmtId="0" fontId="0" fillId="5" borderId="0" xfId="0" applyFill="1" applyBorder="1"/>
    <xf numFmtId="0" fontId="0" fillId="5" borderId="14" xfId="0" applyFill="1" applyBorder="1"/>
    <xf numFmtId="0" fontId="0" fillId="5" borderId="26" xfId="0" applyFill="1" applyBorder="1"/>
    <xf numFmtId="0" fontId="0" fillId="3" borderId="6" xfId="0" applyFill="1" applyBorder="1"/>
    <xf numFmtId="0" fontId="0" fillId="3" borderId="0" xfId="0" applyFill="1" applyBorder="1"/>
    <xf numFmtId="0" fontId="0" fillId="0" borderId="0" xfId="0" applyBorder="1" applyAlignment="1">
      <alignment horizontal="center"/>
    </xf>
    <xf numFmtId="0" fontId="0" fillId="10" borderId="26" xfId="0" applyFill="1" applyBorder="1"/>
    <xf numFmtId="39" fontId="0" fillId="10" borderId="26" xfId="0" applyNumberFormat="1" applyFill="1" applyBorder="1"/>
    <xf numFmtId="0" fontId="0" fillId="10" borderId="28" xfId="0" applyFill="1" applyBorder="1"/>
    <xf numFmtId="44" fontId="0" fillId="5" borderId="0" xfId="0" applyNumberFormat="1" applyFill="1" applyBorder="1"/>
    <xf numFmtId="44" fontId="0" fillId="2" borderId="12" xfId="0" applyNumberFormat="1" applyFill="1" applyBorder="1"/>
    <xf numFmtId="44" fontId="0" fillId="2" borderId="24" xfId="0" applyNumberFormat="1" applyFill="1" applyBorder="1"/>
    <xf numFmtId="44" fontId="0" fillId="0" borderId="12" xfId="0" applyNumberFormat="1" applyBorder="1"/>
    <xf numFmtId="44" fontId="0" fillId="0" borderId="12" xfId="0" applyNumberFormat="1" applyFill="1" applyBorder="1"/>
    <xf numFmtId="44" fontId="0" fillId="5" borderId="26" xfId="0" applyNumberFormat="1" applyFill="1" applyBorder="1"/>
    <xf numFmtId="44" fontId="0" fillId="8" borderId="13" xfId="0" applyNumberFormat="1" applyFill="1" applyBorder="1"/>
    <xf numFmtId="0" fontId="0" fillId="7" borderId="0" xfId="0" applyFill="1" applyBorder="1"/>
    <xf numFmtId="4" fontId="0" fillId="0" borderId="0" xfId="0" applyNumberFormat="1" applyBorder="1"/>
    <xf numFmtId="44" fontId="0" fillId="4" borderId="12" xfId="0" applyNumberFormat="1" applyFill="1" applyBorder="1"/>
    <xf numFmtId="44" fontId="8" fillId="4" borderId="1" xfId="0" applyNumberFormat="1" applyFont="1" applyFill="1" applyBorder="1" applyAlignment="1">
      <alignment horizontal="right"/>
    </xf>
    <xf numFmtId="44" fontId="8" fillId="4" borderId="0" xfId="0" applyNumberFormat="1" applyFont="1" applyFill="1" applyBorder="1" applyAlignment="1">
      <alignment horizontal="right"/>
    </xf>
    <xf numFmtId="0" fontId="8" fillId="4" borderId="11" xfId="0" applyFont="1" applyFill="1" applyBorder="1" applyAlignment="1">
      <alignment horizontal="left" vertical="center"/>
    </xf>
    <xf numFmtId="44" fontId="0" fillId="8" borderId="2" xfId="0" applyNumberFormat="1" applyFill="1" applyBorder="1"/>
    <xf numFmtId="44" fontId="0" fillId="8" borderId="2" xfId="0" applyNumberFormat="1" applyFill="1" applyBorder="1" applyAlignment="1">
      <alignment vertical="center"/>
    </xf>
    <xf numFmtId="44" fontId="6" fillId="8" borderId="2" xfId="0" applyNumberFormat="1" applyFont="1" applyFill="1" applyBorder="1"/>
    <xf numFmtId="44" fontId="3" fillId="5" borderId="0" xfId="0" applyNumberFormat="1" applyFont="1" applyFill="1" applyBorder="1" applyAlignment="1">
      <alignment vertical="center"/>
    </xf>
    <xf numFmtId="44" fontId="0" fillId="8" borderId="15" xfId="0" applyNumberFormat="1" applyFill="1" applyBorder="1"/>
    <xf numFmtId="44" fontId="0" fillId="8" borderId="16" xfId="0" applyNumberFormat="1" applyFill="1" applyBorder="1"/>
    <xf numFmtId="44" fontId="0" fillId="5" borderId="14" xfId="0" applyNumberFormat="1" applyFill="1" applyBorder="1"/>
    <xf numFmtId="44" fontId="14" fillId="5" borderId="0" xfId="0" applyNumberFormat="1" applyFont="1" applyFill="1" applyBorder="1"/>
    <xf numFmtId="44" fontId="16" fillId="5" borderId="0" xfId="0" applyNumberFormat="1" applyFont="1" applyFill="1" applyBorder="1"/>
    <xf numFmtId="44" fontId="0" fillId="8" borderId="7" xfId="0" applyNumberFormat="1" applyFill="1" applyBorder="1"/>
    <xf numFmtId="44" fontId="0" fillId="8" borderId="10" xfId="0" applyNumberFormat="1" applyFill="1" applyBorder="1"/>
    <xf numFmtId="0" fontId="8" fillId="5" borderId="0" xfId="0" applyFont="1" applyFill="1" applyBorder="1" applyAlignment="1">
      <alignment vertical="center"/>
    </xf>
    <xf numFmtId="0" fontId="12" fillId="6" borderId="17" xfId="0" applyFont="1" applyFill="1" applyBorder="1"/>
    <xf numFmtId="0" fontId="0" fillId="6" borderId="18" xfId="0" applyFill="1" applyBorder="1"/>
    <xf numFmtId="0" fontId="8" fillId="6" borderId="18" xfId="0" applyFont="1" applyFill="1" applyBorder="1"/>
    <xf numFmtId="0" fontId="15" fillId="6" borderId="18" xfId="0" applyFont="1" applyFill="1" applyBorder="1" applyAlignment="1">
      <alignment horizontal="center" vertical="center"/>
    </xf>
    <xf numFmtId="0" fontId="15" fillId="6" borderId="18" xfId="0" applyFont="1" applyFill="1" applyBorder="1" applyAlignment="1">
      <alignment horizontal="center"/>
    </xf>
    <xf numFmtId="0" fontId="3" fillId="6" borderId="19" xfId="0" applyFont="1" applyFill="1" applyBorder="1"/>
    <xf numFmtId="0" fontId="0" fillId="6" borderId="20" xfId="0" applyFill="1" applyBorder="1"/>
    <xf numFmtId="44" fontId="0" fillId="8" borderId="29" xfId="0" applyNumberFormat="1" applyFill="1" applyBorder="1" applyAlignment="1">
      <alignment vertical="center"/>
    </xf>
    <xf numFmtId="0" fontId="0" fillId="6" borderId="25" xfId="0" applyFill="1" applyBorder="1"/>
    <xf numFmtId="0" fontId="8" fillId="5" borderId="26" xfId="0" applyFont="1" applyFill="1" applyBorder="1" applyAlignment="1">
      <alignment vertical="center"/>
    </xf>
    <xf numFmtId="44" fontId="3" fillId="5" borderId="26" xfId="0" applyNumberFormat="1" applyFont="1" applyFill="1" applyBorder="1" applyAlignment="1">
      <alignment vertical="center"/>
    </xf>
    <xf numFmtId="44" fontId="16" fillId="5" borderId="26" xfId="0" applyNumberFormat="1" applyFont="1" applyFill="1" applyBorder="1"/>
    <xf numFmtId="44" fontId="14" fillId="5" borderId="0" xfId="0" applyNumberFormat="1" applyFont="1" applyFill="1" applyBorder="1" applyAlignment="1">
      <alignment vertical="center"/>
    </xf>
    <xf numFmtId="44" fontId="14" fillId="5" borderId="26" xfId="0" applyNumberFormat="1" applyFont="1" applyFill="1" applyBorder="1" applyAlignment="1">
      <alignment vertical="center"/>
    </xf>
    <xf numFmtId="44" fontId="0" fillId="8" borderId="15" xfId="0" applyNumberFormat="1" applyFill="1" applyBorder="1" applyAlignment="1">
      <alignment vertical="center"/>
    </xf>
    <xf numFmtId="44" fontId="0" fillId="8" borderId="30" xfId="0" applyNumberFormat="1" applyFill="1" applyBorder="1" applyAlignment="1">
      <alignment vertical="center"/>
    </xf>
    <xf numFmtId="44" fontId="0" fillId="8" borderId="16" xfId="0" applyNumberFormat="1" applyFill="1" applyBorder="1" applyAlignment="1">
      <alignment vertical="center"/>
    </xf>
    <xf numFmtId="44" fontId="0" fillId="8" borderId="31" xfId="0" applyNumberFormat="1" applyFill="1" applyBorder="1" applyAlignment="1">
      <alignment vertical="center"/>
    </xf>
    <xf numFmtId="44" fontId="3" fillId="4" borderId="12" xfId="0" applyNumberFormat="1" applyFont="1" applyFill="1" applyBorder="1"/>
    <xf numFmtId="44" fontId="0" fillId="8" borderId="11" xfId="0" applyNumberFormat="1" applyFill="1" applyBorder="1"/>
    <xf numFmtId="44" fontId="3" fillId="4" borderId="24" xfId="0" applyNumberFormat="1" applyFont="1" applyFill="1" applyBorder="1" applyAlignment="1">
      <alignment vertical="center"/>
    </xf>
    <xf numFmtId="44" fontId="3" fillId="4" borderId="24" xfId="0" applyNumberFormat="1" applyFont="1" applyFill="1" applyBorder="1"/>
    <xf numFmtId="44" fontId="8" fillId="4" borderId="11" xfId="0" applyNumberFormat="1" applyFont="1" applyFill="1" applyBorder="1" applyAlignment="1">
      <alignment horizontal="right"/>
    </xf>
    <xf numFmtId="44" fontId="16" fillId="6" borderId="15" xfId="0" applyNumberFormat="1" applyFont="1" applyFill="1" applyBorder="1"/>
    <xf numFmtId="44" fontId="16" fillId="6" borderId="30" xfId="0" applyNumberFormat="1" applyFont="1" applyFill="1" applyBorder="1"/>
    <xf numFmtId="44" fontId="16" fillId="6" borderId="27" xfId="0" applyNumberFormat="1" applyFont="1" applyFill="1" applyBorder="1"/>
    <xf numFmtId="44" fontId="16" fillId="6" borderId="32" xfId="0" applyNumberFormat="1" applyFont="1" applyFill="1" applyBorder="1"/>
    <xf numFmtId="0" fontId="8" fillId="5" borderId="0" xfId="0" applyFont="1" applyFill="1" applyBorder="1" applyAlignment="1"/>
    <xf numFmtId="44" fontId="16" fillId="5" borderId="0" xfId="0" applyNumberFormat="1" applyFont="1" applyFill="1" applyBorder="1" applyAlignment="1">
      <alignment vertical="center"/>
    </xf>
    <xf numFmtId="44" fontId="16" fillId="5" borderId="26" xfId="0" applyNumberFormat="1" applyFont="1" applyFill="1" applyBorder="1" applyAlignment="1">
      <alignment vertical="center"/>
    </xf>
    <xf numFmtId="44" fontId="8" fillId="8" borderId="2" xfId="0" applyNumberFormat="1" applyFont="1" applyFill="1" applyBorder="1"/>
    <xf numFmtId="0" fontId="0" fillId="8" borderId="11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8" fillId="7" borderId="2" xfId="0" applyFont="1" applyFill="1" applyBorder="1" applyAlignment="1">
      <alignment vertical="center"/>
    </xf>
    <xf numFmtId="44" fontId="8" fillId="8" borderId="15" xfId="0" applyNumberFormat="1" applyFont="1" applyFill="1" applyBorder="1"/>
    <xf numFmtId="44" fontId="8" fillId="8" borderId="16" xfId="0" applyNumberFormat="1" applyFont="1" applyFill="1" applyBorder="1"/>
    <xf numFmtId="44" fontId="0" fillId="7" borderId="1" xfId="0" applyNumberFormat="1" applyFill="1" applyBorder="1"/>
    <xf numFmtId="0" fontId="8" fillId="7" borderId="16" xfId="0" applyFont="1" applyFill="1" applyBorder="1" applyAlignment="1">
      <alignment vertical="center"/>
    </xf>
    <xf numFmtId="44" fontId="8" fillId="7" borderId="11" xfId="0" applyNumberFormat="1" applyFont="1" applyFill="1" applyBorder="1"/>
    <xf numFmtId="44" fontId="0" fillId="7" borderId="12" xfId="0" applyNumberFormat="1" applyFill="1" applyBorder="1"/>
    <xf numFmtId="44" fontId="0" fillId="5" borderId="15" xfId="0" applyNumberFormat="1" applyFill="1" applyBorder="1"/>
    <xf numFmtId="44" fontId="0" fillId="5" borderId="16" xfId="0" applyNumberFormat="1" applyFill="1" applyBorder="1"/>
    <xf numFmtId="44" fontId="8" fillId="5" borderId="16" xfId="0" applyNumberFormat="1" applyFont="1" applyFill="1" applyBorder="1" applyAlignment="1">
      <alignment horizontal="right"/>
    </xf>
    <xf numFmtId="44" fontId="8" fillId="5" borderId="15" xfId="0" applyNumberFormat="1" applyFont="1" applyFill="1" applyBorder="1" applyAlignment="1">
      <alignment horizontal="right"/>
    </xf>
    <xf numFmtId="44" fontId="0" fillId="8" borderId="5" xfId="0" applyNumberFormat="1" applyFill="1" applyBorder="1"/>
    <xf numFmtId="44" fontId="0" fillId="8" borderId="9" xfId="0" applyNumberFormat="1" applyFill="1" applyBorder="1"/>
    <xf numFmtId="0" fontId="0" fillId="8" borderId="12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44" fontId="8" fillId="7" borderId="9" xfId="0" applyNumberFormat="1" applyFont="1" applyFill="1" applyBorder="1"/>
    <xf numFmtId="0" fontId="0" fillId="7" borderId="12" xfId="0" applyFill="1" applyBorder="1" applyAlignment="1">
      <alignment horizontal="center"/>
    </xf>
    <xf numFmtId="0" fontId="0" fillId="7" borderId="12" xfId="0" applyFill="1" applyBorder="1"/>
    <xf numFmtId="44" fontId="8" fillId="7" borderId="12" xfId="0" applyNumberFormat="1" applyFont="1" applyFill="1" applyBorder="1"/>
    <xf numFmtId="0" fontId="0" fillId="5" borderId="15" xfId="0" applyFill="1" applyBorder="1"/>
    <xf numFmtId="44" fontId="16" fillId="9" borderId="15" xfId="0" applyNumberFormat="1" applyFont="1" applyFill="1" applyBorder="1"/>
    <xf numFmtId="0" fontId="12" fillId="9" borderId="17" xfId="0" applyFont="1" applyFill="1" applyBorder="1"/>
    <xf numFmtId="0" fontId="0" fillId="9" borderId="18" xfId="0" applyFill="1" applyBorder="1"/>
    <xf numFmtId="0" fontId="0" fillId="9" borderId="18" xfId="0" applyFill="1" applyBorder="1" applyAlignment="1">
      <alignment horizontal="center"/>
    </xf>
    <xf numFmtId="0" fontId="15" fillId="9" borderId="18" xfId="0" applyFont="1" applyFill="1" applyBorder="1" applyAlignment="1">
      <alignment horizontal="center" vertical="center"/>
    </xf>
    <xf numFmtId="0" fontId="15" fillId="9" borderId="18" xfId="0" applyFont="1" applyFill="1" applyBorder="1" applyAlignment="1">
      <alignment vertical="center"/>
    </xf>
    <xf numFmtId="0" fontId="8" fillId="9" borderId="18" xfId="0" applyFont="1" applyFill="1" applyBorder="1"/>
    <xf numFmtId="0" fontId="3" fillId="9" borderId="18" xfId="0" applyFont="1" applyFill="1" applyBorder="1"/>
    <xf numFmtId="0" fontId="3" fillId="9" borderId="19" xfId="0" applyFont="1" applyFill="1" applyBorder="1"/>
    <xf numFmtId="0" fontId="0" fillId="9" borderId="20" xfId="0" applyFill="1" applyBorder="1"/>
    <xf numFmtId="44" fontId="0" fillId="8" borderId="29" xfId="0" applyNumberFormat="1" applyFill="1" applyBorder="1"/>
    <xf numFmtId="44" fontId="0" fillId="8" borderId="30" xfId="0" applyNumberFormat="1" applyFill="1" applyBorder="1"/>
    <xf numFmtId="44" fontId="0" fillId="7" borderId="24" xfId="0" applyNumberFormat="1" applyFill="1" applyBorder="1"/>
    <xf numFmtId="44" fontId="0" fillId="8" borderId="31" xfId="0" applyNumberFormat="1" applyFill="1" applyBorder="1"/>
    <xf numFmtId="44" fontId="0" fillId="7" borderId="23" xfId="0" applyNumberFormat="1" applyFill="1" applyBorder="1"/>
    <xf numFmtId="44" fontId="16" fillId="9" borderId="30" xfId="0" applyNumberFormat="1" applyFont="1" applyFill="1" applyBorder="1"/>
    <xf numFmtId="0" fontId="0" fillId="9" borderId="25" xfId="0" applyFill="1" applyBorder="1"/>
    <xf numFmtId="0" fontId="8" fillId="5" borderId="26" xfId="0" applyFont="1" applyFill="1" applyBorder="1" applyAlignment="1">
      <alignment horizontal="right"/>
    </xf>
    <xf numFmtId="44" fontId="14" fillId="5" borderId="26" xfId="0" applyNumberFormat="1" applyFont="1" applyFill="1" applyBorder="1"/>
    <xf numFmtId="44" fontId="16" fillId="9" borderId="27" xfId="0" applyNumberFormat="1" applyFont="1" applyFill="1" applyBorder="1"/>
    <xf numFmtId="44" fontId="16" fillId="9" borderId="32" xfId="0" applyNumberFormat="1" applyFont="1" applyFill="1" applyBorder="1"/>
    <xf numFmtId="44" fontId="11" fillId="5" borderId="26" xfId="0" applyNumberFormat="1" applyFont="1" applyFill="1" applyBorder="1"/>
    <xf numFmtId="0" fontId="12" fillId="12" borderId="17" xfId="0" applyFont="1" applyFill="1" applyBorder="1"/>
    <xf numFmtId="0" fontId="0" fillId="12" borderId="18" xfId="0" applyFill="1" applyBorder="1"/>
    <xf numFmtId="0" fontId="15" fillId="12" borderId="18" xfId="0" applyFont="1" applyFill="1" applyBorder="1" applyAlignment="1">
      <alignment horizontal="center" vertical="center"/>
    </xf>
    <xf numFmtId="0" fontId="3" fillId="12" borderId="18" xfId="0" applyFont="1" applyFill="1" applyBorder="1"/>
    <xf numFmtId="0" fontId="3" fillId="12" borderId="19" xfId="0" applyFont="1" applyFill="1" applyBorder="1"/>
    <xf numFmtId="0" fontId="0" fillId="12" borderId="25" xfId="0" applyFill="1" applyBorder="1"/>
    <xf numFmtId="0" fontId="10" fillId="12" borderId="20" xfId="0" applyFont="1" applyFill="1" applyBorder="1"/>
    <xf numFmtId="0" fontId="12" fillId="13" borderId="17" xfId="0" applyFont="1" applyFill="1" applyBorder="1"/>
    <xf numFmtId="0" fontId="0" fillId="13" borderId="18" xfId="0" applyFill="1" applyBorder="1"/>
    <xf numFmtId="0" fontId="0" fillId="13" borderId="20" xfId="0" applyFill="1" applyBorder="1"/>
    <xf numFmtId="44" fontId="0" fillId="0" borderId="24" xfId="0" applyNumberFormat="1" applyBorder="1"/>
    <xf numFmtId="44" fontId="0" fillId="0" borderId="24" xfId="0" applyNumberFormat="1" applyFill="1" applyBorder="1"/>
    <xf numFmtId="0" fontId="0" fillId="13" borderId="25" xfId="0" applyFill="1" applyBorder="1"/>
    <xf numFmtId="49" fontId="15" fillId="13" borderId="18" xfId="0" applyNumberFormat="1" applyFont="1" applyFill="1" applyBorder="1" applyAlignment="1">
      <alignment horizontal="center" vertical="center"/>
    </xf>
    <xf numFmtId="49" fontId="12" fillId="13" borderId="18" xfId="0" applyNumberFormat="1" applyFont="1" applyFill="1" applyBorder="1"/>
    <xf numFmtId="49" fontId="15" fillId="13" borderId="19" xfId="0" applyNumberFormat="1" applyFont="1" applyFill="1" applyBorder="1" applyAlignment="1">
      <alignment horizontal="center" vertical="center"/>
    </xf>
    <xf numFmtId="0" fontId="0" fillId="10" borderId="33" xfId="0" applyFill="1" applyBorder="1"/>
    <xf numFmtId="44" fontId="14" fillId="5" borderId="28" xfId="0" applyNumberFormat="1" applyFont="1" applyFill="1" applyBorder="1"/>
    <xf numFmtId="0" fontId="0" fillId="6" borderId="18" xfId="0" applyFont="1" applyFill="1" applyBorder="1"/>
    <xf numFmtId="44" fontId="11" fillId="5" borderId="6" xfId="0" applyNumberFormat="1" applyFont="1" applyFill="1" applyBorder="1"/>
    <xf numFmtId="44" fontId="17" fillId="5" borderId="6" xfId="0" applyNumberFormat="1" applyFont="1" applyFill="1" applyBorder="1"/>
    <xf numFmtId="44" fontId="17" fillId="5" borderId="21" xfId="0" applyNumberFormat="1" applyFont="1" applyFill="1" applyBorder="1"/>
    <xf numFmtId="44" fontId="11" fillId="5" borderId="0" xfId="0" applyNumberFormat="1" applyFont="1" applyFill="1" applyBorder="1"/>
    <xf numFmtId="44" fontId="17" fillId="5" borderId="0" xfId="0" applyNumberFormat="1" applyFont="1" applyFill="1" applyBorder="1"/>
    <xf numFmtId="44" fontId="17" fillId="5" borderId="22" xfId="0" applyNumberFormat="1" applyFont="1" applyFill="1" applyBorder="1"/>
    <xf numFmtId="0" fontId="8" fillId="5" borderId="26" xfId="0" applyFont="1" applyFill="1" applyBorder="1" applyAlignment="1">
      <alignment horizontal="right"/>
    </xf>
    <xf numFmtId="44" fontId="16" fillId="5" borderId="0" xfId="0" applyNumberFormat="1" applyFont="1" applyFill="1" applyBorder="1" applyAlignment="1">
      <alignment horizontal="center" vertical="center"/>
    </xf>
    <xf numFmtId="44" fontId="16" fillId="5" borderId="26" xfId="0" applyNumberFormat="1" applyFont="1" applyFill="1" applyBorder="1" applyAlignment="1">
      <alignment horizontal="center" vertical="center"/>
    </xf>
    <xf numFmtId="0" fontId="8" fillId="7" borderId="2" xfId="0" applyFont="1" applyFill="1" applyBorder="1" applyAlignment="1">
      <alignment vertical="center"/>
    </xf>
    <xf numFmtId="0" fontId="8" fillId="7" borderId="11" xfId="0" applyFont="1" applyFill="1" applyBorder="1" applyAlignment="1">
      <alignment vertical="center"/>
    </xf>
    <xf numFmtId="0" fontId="8" fillId="5" borderId="0" xfId="0" applyFont="1" applyFill="1" applyBorder="1" applyAlignment="1">
      <alignment horizontal="center" vertical="center"/>
    </xf>
    <xf numFmtId="0" fontId="8" fillId="5" borderId="26" xfId="0" applyFont="1" applyFill="1" applyBorder="1" applyAlignment="1">
      <alignment horizontal="center" vertical="center"/>
    </xf>
    <xf numFmtId="44" fontId="17" fillId="5" borderId="6" xfId="0" applyNumberFormat="1" applyFont="1" applyFill="1" applyBorder="1" applyAlignment="1">
      <alignment horizontal="center" vertical="center"/>
    </xf>
    <xf numFmtId="44" fontId="17" fillId="5" borderId="0" xfId="0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left" vertical="center"/>
    </xf>
    <xf numFmtId="0" fontId="8" fillId="4" borderId="8" xfId="0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left" vertical="center"/>
    </xf>
    <xf numFmtId="0" fontId="8" fillId="5" borderId="6" xfId="0" applyFont="1" applyFill="1" applyBorder="1" applyAlignment="1">
      <alignment horizontal="center" vertical="center"/>
    </xf>
    <xf numFmtId="0" fontId="8" fillId="11" borderId="11" xfId="0" applyFont="1" applyFill="1" applyBorder="1" applyAlignment="1">
      <alignment horizontal="center"/>
    </xf>
    <xf numFmtId="0" fontId="8" fillId="11" borderId="12" xfId="0" applyFont="1" applyFill="1" applyBorder="1" applyAlignment="1">
      <alignment horizontal="center"/>
    </xf>
    <xf numFmtId="0" fontId="8" fillId="10" borderId="5" xfId="0" applyFont="1" applyFill="1" applyBorder="1" applyAlignment="1">
      <alignment horizontal="center" vertical="center"/>
    </xf>
    <xf numFmtId="0" fontId="8" fillId="10" borderId="6" xfId="0" applyFont="1" applyFill="1" applyBorder="1" applyAlignment="1">
      <alignment horizontal="center" vertical="center"/>
    </xf>
    <xf numFmtId="0" fontId="8" fillId="10" borderId="8" xfId="0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78"/>
  <sheetViews>
    <sheetView tabSelected="1" topLeftCell="D1" zoomScaleNormal="100" workbookViewId="0">
      <pane ySplit="2" topLeftCell="A3" activePane="bottomLeft" state="frozen"/>
      <selection pane="bottomLeft" activeCell="X66" sqref="X66"/>
    </sheetView>
  </sheetViews>
  <sheetFormatPr defaultRowHeight="15" x14ac:dyDescent="0.25"/>
  <cols>
    <col min="1" max="2" width="4.28515625" customWidth="1"/>
    <col min="3" max="3" width="23.140625" bestFit="1" customWidth="1"/>
    <col min="4" max="4" width="17.85546875" bestFit="1" customWidth="1"/>
    <col min="5" max="5" width="0.85546875" customWidth="1"/>
    <col min="6" max="6" width="12.7109375" customWidth="1"/>
    <col min="7" max="7" width="0.85546875" customWidth="1"/>
    <col min="8" max="8" width="12.7109375" customWidth="1"/>
    <col min="9" max="9" width="0.85546875" customWidth="1"/>
    <col min="10" max="10" width="12.7109375" customWidth="1"/>
    <col min="11" max="11" width="0.85546875" customWidth="1"/>
    <col min="12" max="12" width="12.7109375" customWidth="1"/>
    <col min="13" max="13" width="0.85546875" customWidth="1"/>
    <col min="14" max="14" width="12.7109375" customWidth="1"/>
    <col min="15" max="15" width="0.85546875" customWidth="1"/>
    <col min="16" max="16" width="12.7109375" customWidth="1"/>
    <col min="17" max="17" width="0.85546875" customWidth="1"/>
    <col min="18" max="18" width="12.7109375" customWidth="1"/>
    <col min="19" max="19" width="0.85546875" customWidth="1"/>
    <col min="20" max="20" width="12.7109375" customWidth="1"/>
    <col min="21" max="21" width="0.85546875" customWidth="1"/>
    <col min="22" max="22" width="12.7109375" customWidth="1"/>
    <col min="23" max="23" width="0.85546875" customWidth="1"/>
    <col min="24" max="24" width="12.7109375" customWidth="1"/>
    <col min="25" max="25" width="0.85546875" customWidth="1"/>
    <col min="26" max="26" width="12.7109375" customWidth="1"/>
    <col min="27" max="27" width="0.85546875" customWidth="1"/>
    <col min="28" max="28" width="12.7109375" customWidth="1"/>
    <col min="29" max="29" width="10.140625" bestFit="1" customWidth="1"/>
    <col min="30" max="30" width="12.7109375" customWidth="1"/>
    <col min="31" max="31" width="0.85546875" style="48" customWidth="1"/>
    <col min="32" max="32" width="12.7109375" customWidth="1"/>
    <col min="33" max="33" width="0.85546875" style="8" customWidth="1"/>
    <col min="34" max="34" width="12.7109375" customWidth="1"/>
  </cols>
  <sheetData>
    <row r="1" spans="1:35" ht="23.25" x14ac:dyDescent="0.35">
      <c r="B1" s="49" t="s">
        <v>133</v>
      </c>
    </row>
    <row r="2" spans="1:35" s="5" customFormat="1" ht="15.75" thickBot="1" x14ac:dyDescent="0.3">
      <c r="AE2" s="48"/>
      <c r="AG2" s="48"/>
    </row>
    <row r="3" spans="1:35" ht="18.75" x14ac:dyDescent="0.3">
      <c r="A3" s="5"/>
      <c r="B3" s="84" t="s">
        <v>3</v>
      </c>
      <c r="C3" s="180"/>
      <c r="D3" s="85"/>
      <c r="E3" s="86"/>
      <c r="F3" s="87" t="s">
        <v>136</v>
      </c>
      <c r="G3" s="86"/>
      <c r="H3" s="87" t="s">
        <v>137</v>
      </c>
      <c r="I3" s="86"/>
      <c r="J3" s="87" t="s">
        <v>138</v>
      </c>
      <c r="K3" s="86"/>
      <c r="L3" s="87" t="s">
        <v>139</v>
      </c>
      <c r="M3" s="86"/>
      <c r="N3" s="87" t="s">
        <v>93</v>
      </c>
      <c r="O3" s="86"/>
      <c r="P3" s="87" t="s">
        <v>140</v>
      </c>
      <c r="Q3" s="86"/>
      <c r="R3" s="87" t="s">
        <v>141</v>
      </c>
      <c r="S3" s="86"/>
      <c r="T3" s="87" t="s">
        <v>142</v>
      </c>
      <c r="U3" s="86"/>
      <c r="V3" s="87" t="s">
        <v>143</v>
      </c>
      <c r="W3" s="86"/>
      <c r="X3" s="87" t="s">
        <v>144</v>
      </c>
      <c r="Y3" s="86"/>
      <c r="Z3" s="87" t="s">
        <v>145</v>
      </c>
      <c r="AA3" s="86"/>
      <c r="AB3" s="87" t="s">
        <v>146</v>
      </c>
      <c r="AC3" s="85"/>
      <c r="AD3" s="87" t="s">
        <v>147</v>
      </c>
      <c r="AE3" s="86"/>
      <c r="AF3" s="88" t="s">
        <v>132</v>
      </c>
      <c r="AG3" s="86"/>
      <c r="AH3" s="89" t="s">
        <v>46</v>
      </c>
      <c r="AI3" s="5"/>
    </row>
    <row r="4" spans="1:35" x14ac:dyDescent="0.25">
      <c r="A4" s="5"/>
      <c r="B4" s="90"/>
      <c r="C4" s="196" t="s">
        <v>156</v>
      </c>
      <c r="D4" s="115" t="s">
        <v>33</v>
      </c>
      <c r="E4" s="78"/>
      <c r="F4" s="65"/>
      <c r="G4" s="78"/>
      <c r="H4" s="72"/>
      <c r="I4" s="78"/>
      <c r="J4" s="72"/>
      <c r="K4" s="78"/>
      <c r="L4" s="72">
        <v>60</v>
      </c>
      <c r="M4" s="78"/>
      <c r="N4" s="72"/>
      <c r="O4" s="78"/>
      <c r="P4" s="72"/>
      <c r="Q4" s="78"/>
      <c r="R4" s="72"/>
      <c r="S4" s="78"/>
      <c r="T4" s="72"/>
      <c r="U4" s="78"/>
      <c r="V4" s="72"/>
      <c r="W4" s="78"/>
      <c r="X4" s="72"/>
      <c r="Y4" s="78"/>
      <c r="Z4" s="72"/>
      <c r="AA4" s="78"/>
      <c r="AB4" s="103"/>
      <c r="AC4" s="126"/>
      <c r="AD4" s="65">
        <f t="shared" ref="AD4:AD16" si="0">SUM(F4:AB4)</f>
        <v>60</v>
      </c>
      <c r="AE4" s="78"/>
      <c r="AF4" s="73">
        <v>0</v>
      </c>
      <c r="AG4" s="78"/>
      <c r="AH4" s="91">
        <f t="shared" ref="AH4:AH16" si="1">AD4-AF4</f>
        <v>60</v>
      </c>
      <c r="AI4" s="5"/>
    </row>
    <row r="5" spans="1:35" x14ac:dyDescent="0.25">
      <c r="A5" s="5"/>
      <c r="B5" s="90"/>
      <c r="C5" s="197"/>
      <c r="D5" s="116" t="s">
        <v>2</v>
      </c>
      <c r="E5" s="78"/>
      <c r="F5" s="81">
        <f>30+20+20+20+20+20+30+30+20+20+20</f>
        <v>250</v>
      </c>
      <c r="G5" s="78"/>
      <c r="H5" s="76">
        <f>20+20+20+20+30+20+30+20+20+80</f>
        <v>280</v>
      </c>
      <c r="I5" s="78"/>
      <c r="J5" s="76">
        <f>30+30+20+20+20+20+100+20+20+20+20</f>
        <v>320</v>
      </c>
      <c r="K5" s="78"/>
      <c r="L5" s="76"/>
      <c r="M5" s="78"/>
      <c r="N5" s="76">
        <v>40</v>
      </c>
      <c r="O5" s="78"/>
      <c r="P5" s="76">
        <v>30</v>
      </c>
      <c r="Q5" s="78"/>
      <c r="R5" s="76"/>
      <c r="S5" s="78"/>
      <c r="T5" s="76"/>
      <c r="U5" s="78"/>
      <c r="V5" s="76">
        <v>20</v>
      </c>
      <c r="W5" s="78"/>
      <c r="X5" s="76">
        <f>20+30+30+20</f>
        <v>100</v>
      </c>
      <c r="Y5" s="78"/>
      <c r="Z5" s="76">
        <v>20</v>
      </c>
      <c r="AA5" s="78"/>
      <c r="AB5" s="130"/>
      <c r="AC5" s="127"/>
      <c r="AD5" s="81">
        <f t="shared" si="0"/>
        <v>1060</v>
      </c>
      <c r="AE5" s="78"/>
      <c r="AF5" s="98">
        <v>0</v>
      </c>
      <c r="AG5" s="78"/>
      <c r="AH5" s="99">
        <f t="shared" si="1"/>
        <v>1060</v>
      </c>
      <c r="AI5" s="5"/>
    </row>
    <row r="6" spans="1:35" x14ac:dyDescent="0.25">
      <c r="A6" s="5"/>
      <c r="B6" s="90"/>
      <c r="C6" s="198"/>
      <c r="D6" s="117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70" t="s">
        <v>152</v>
      </c>
      <c r="AD6" s="102">
        <f>SUM(AD4:AD5)</f>
        <v>1120</v>
      </c>
      <c r="AE6" s="78"/>
      <c r="AF6" s="102">
        <f>SUM(AF4:AF5)</f>
        <v>0</v>
      </c>
      <c r="AG6" s="78"/>
      <c r="AH6" s="104">
        <f t="shared" si="1"/>
        <v>1120</v>
      </c>
      <c r="AI6" s="5"/>
    </row>
    <row r="7" spans="1:35" x14ac:dyDescent="0.25">
      <c r="A7" s="5"/>
      <c r="B7" s="90"/>
      <c r="C7" s="196" t="s">
        <v>157</v>
      </c>
      <c r="D7" s="118" t="s">
        <v>34</v>
      </c>
      <c r="E7" s="78"/>
      <c r="F7" s="82">
        <f>250+250+250+250+250+250+250+250</f>
        <v>2000</v>
      </c>
      <c r="G7" s="78"/>
      <c r="H7" s="77">
        <f>270+270</f>
        <v>540</v>
      </c>
      <c r="I7" s="78"/>
      <c r="J7" s="77"/>
      <c r="K7" s="78"/>
      <c r="L7" s="77">
        <v>270</v>
      </c>
      <c r="M7" s="78"/>
      <c r="N7" s="77"/>
      <c r="O7" s="78"/>
      <c r="P7" s="77"/>
      <c r="Q7" s="78"/>
      <c r="R7" s="77"/>
      <c r="S7" s="78"/>
      <c r="T7" s="77"/>
      <c r="U7" s="78"/>
      <c r="V7" s="77"/>
      <c r="W7" s="78"/>
      <c r="X7" s="77"/>
      <c r="Y7" s="78"/>
      <c r="Z7" s="77"/>
      <c r="AA7" s="78"/>
      <c r="AB7" s="131">
        <v>270</v>
      </c>
      <c r="AC7" s="126"/>
      <c r="AD7" s="82">
        <f t="shared" si="0"/>
        <v>3080</v>
      </c>
      <c r="AE7" s="78"/>
      <c r="AF7" s="100">
        <v>0</v>
      </c>
      <c r="AG7" s="78"/>
      <c r="AH7" s="101">
        <f t="shared" si="1"/>
        <v>3080</v>
      </c>
      <c r="AI7" s="5"/>
    </row>
    <row r="8" spans="1:35" x14ac:dyDescent="0.25">
      <c r="A8" s="5"/>
      <c r="B8" s="90"/>
      <c r="C8" s="197"/>
      <c r="D8" s="115" t="s">
        <v>60</v>
      </c>
      <c r="E8" s="78"/>
      <c r="F8" s="65">
        <f>75+75+75+75+95+95+95+95+75</f>
        <v>755</v>
      </c>
      <c r="G8" s="78"/>
      <c r="H8" s="72">
        <f>75+75</f>
        <v>150</v>
      </c>
      <c r="I8" s="78"/>
      <c r="J8" s="72"/>
      <c r="K8" s="78"/>
      <c r="L8" s="72">
        <v>95</v>
      </c>
      <c r="M8" s="78"/>
      <c r="N8" s="72"/>
      <c r="O8" s="78"/>
      <c r="P8" s="72"/>
      <c r="Q8" s="78"/>
      <c r="R8" s="72"/>
      <c r="S8" s="78"/>
      <c r="T8" s="72"/>
      <c r="U8" s="78"/>
      <c r="V8" s="72">
        <v>95</v>
      </c>
      <c r="W8" s="78"/>
      <c r="X8" s="72"/>
      <c r="Y8" s="78"/>
      <c r="Z8" s="72"/>
      <c r="AA8" s="78"/>
      <c r="AB8" s="103">
        <f>75+75+75+75+75+75+75+75+95+95+95+95</f>
        <v>980</v>
      </c>
      <c r="AC8" s="127"/>
      <c r="AD8" s="81">
        <f t="shared" si="0"/>
        <v>2075</v>
      </c>
      <c r="AE8" s="78"/>
      <c r="AF8" s="98">
        <v>0</v>
      </c>
      <c r="AG8" s="78"/>
      <c r="AH8" s="99">
        <f t="shared" si="1"/>
        <v>2075</v>
      </c>
      <c r="AI8" s="5"/>
    </row>
    <row r="9" spans="1:35" x14ac:dyDescent="0.25">
      <c r="A9" s="5"/>
      <c r="B9" s="90"/>
      <c r="C9" s="198"/>
      <c r="D9" s="117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70" t="s">
        <v>153</v>
      </c>
      <c r="AD9" s="102">
        <f>SUM(AD7:AD8)</f>
        <v>5155</v>
      </c>
      <c r="AE9" s="78"/>
      <c r="AF9" s="102">
        <f>SUM(AF7:AF8)</f>
        <v>0</v>
      </c>
      <c r="AG9" s="78"/>
      <c r="AH9" s="104">
        <f t="shared" si="1"/>
        <v>5155</v>
      </c>
      <c r="AI9" s="5"/>
    </row>
    <row r="10" spans="1:35" x14ac:dyDescent="0.25">
      <c r="A10" s="5"/>
      <c r="B10" s="90"/>
      <c r="C10" s="196" t="s">
        <v>158</v>
      </c>
      <c r="D10" s="115" t="s">
        <v>4</v>
      </c>
      <c r="E10" s="78"/>
      <c r="F10" s="65"/>
      <c r="G10" s="78"/>
      <c r="H10" s="72"/>
      <c r="I10" s="78"/>
      <c r="J10" s="72"/>
      <c r="K10" s="78"/>
      <c r="L10" s="72"/>
      <c r="M10" s="78"/>
      <c r="N10" s="74"/>
      <c r="O10" s="78"/>
      <c r="P10" s="72"/>
      <c r="Q10" s="78"/>
      <c r="R10" s="72"/>
      <c r="S10" s="78"/>
      <c r="T10" s="72"/>
      <c r="U10" s="78"/>
      <c r="V10" s="72"/>
      <c r="W10" s="78"/>
      <c r="X10" s="72"/>
      <c r="Y10" s="78"/>
      <c r="Z10" s="72"/>
      <c r="AA10" s="78"/>
      <c r="AB10" s="103"/>
      <c r="AC10" s="129"/>
      <c r="AD10" s="82">
        <f t="shared" si="0"/>
        <v>0</v>
      </c>
      <c r="AE10" s="78"/>
      <c r="AF10" s="100">
        <v>0</v>
      </c>
      <c r="AG10" s="78"/>
      <c r="AH10" s="101">
        <f t="shared" si="1"/>
        <v>0</v>
      </c>
      <c r="AI10" s="5"/>
    </row>
    <row r="11" spans="1:35" x14ac:dyDescent="0.25">
      <c r="A11" s="5"/>
      <c r="B11" s="90"/>
      <c r="C11" s="197"/>
      <c r="D11" s="115" t="s">
        <v>21</v>
      </c>
      <c r="E11" s="78"/>
      <c r="F11" s="65"/>
      <c r="G11" s="78"/>
      <c r="H11" s="72"/>
      <c r="I11" s="78"/>
      <c r="J11" s="72"/>
      <c r="K11" s="78"/>
      <c r="L11" s="72"/>
      <c r="M11" s="78"/>
      <c r="N11" s="74"/>
      <c r="O11" s="78"/>
      <c r="P11" s="72"/>
      <c r="Q11" s="78"/>
      <c r="R11" s="72"/>
      <c r="S11" s="78"/>
      <c r="T11" s="72"/>
      <c r="U11" s="78"/>
      <c r="V11" s="72"/>
      <c r="W11" s="78"/>
      <c r="X11" s="72"/>
      <c r="Y11" s="78"/>
      <c r="Z11" s="72"/>
      <c r="AA11" s="78"/>
      <c r="AB11" s="103"/>
      <c r="AC11" s="128"/>
      <c r="AD11" s="81">
        <f t="shared" si="0"/>
        <v>0</v>
      </c>
      <c r="AE11" s="78"/>
      <c r="AF11" s="98">
        <v>0</v>
      </c>
      <c r="AG11" s="78"/>
      <c r="AH11" s="99">
        <f t="shared" si="1"/>
        <v>0</v>
      </c>
      <c r="AI11" s="5"/>
    </row>
    <row r="12" spans="1:35" x14ac:dyDescent="0.25">
      <c r="A12" s="5"/>
      <c r="B12" s="90"/>
      <c r="C12" s="198"/>
      <c r="D12" s="117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9" t="s">
        <v>154</v>
      </c>
      <c r="AD12" s="102">
        <f>SUM(AD10:AD11)</f>
        <v>0</v>
      </c>
      <c r="AE12" s="78"/>
      <c r="AF12" s="102">
        <f>SUM(AF10:AF11)</f>
        <v>0</v>
      </c>
      <c r="AG12" s="78"/>
      <c r="AH12" s="104">
        <f t="shared" si="1"/>
        <v>0</v>
      </c>
      <c r="AI12" s="5"/>
    </row>
    <row r="13" spans="1:35" x14ac:dyDescent="0.25">
      <c r="A13" s="5"/>
      <c r="B13" s="90"/>
      <c r="C13" s="71" t="s">
        <v>159</v>
      </c>
      <c r="D13" s="115"/>
      <c r="E13" s="78"/>
      <c r="F13" s="65"/>
      <c r="G13" s="78"/>
      <c r="H13" s="72"/>
      <c r="I13" s="78"/>
      <c r="J13" s="72"/>
      <c r="K13" s="78"/>
      <c r="L13" s="72"/>
      <c r="M13" s="78"/>
      <c r="N13" s="72"/>
      <c r="O13" s="78"/>
      <c r="P13" s="72"/>
      <c r="Q13" s="78"/>
      <c r="R13" s="72"/>
      <c r="S13" s="78"/>
      <c r="T13" s="72"/>
      <c r="U13" s="78"/>
      <c r="V13" s="72"/>
      <c r="W13" s="78"/>
      <c r="X13" s="72"/>
      <c r="Y13" s="78"/>
      <c r="Z13" s="72"/>
      <c r="AA13" s="78"/>
      <c r="AB13" s="103"/>
      <c r="AC13" s="106" t="s">
        <v>155</v>
      </c>
      <c r="AD13" s="102">
        <f>SUM(F13:AB13)</f>
        <v>0</v>
      </c>
      <c r="AE13" s="78"/>
      <c r="AF13" s="102">
        <v>0</v>
      </c>
      <c r="AG13" s="78"/>
      <c r="AH13" s="105">
        <f t="shared" si="1"/>
        <v>0</v>
      </c>
      <c r="AI13" s="5"/>
    </row>
    <row r="14" spans="1:35" x14ac:dyDescent="0.25">
      <c r="A14" s="5"/>
      <c r="B14" s="90"/>
      <c r="C14" s="71" t="s">
        <v>160</v>
      </c>
      <c r="D14" s="115"/>
      <c r="E14" s="78"/>
      <c r="F14" s="65"/>
      <c r="G14" s="78"/>
      <c r="H14" s="72"/>
      <c r="I14" s="78"/>
      <c r="J14" s="72"/>
      <c r="K14" s="78"/>
      <c r="L14" s="72"/>
      <c r="M14" s="78"/>
      <c r="N14" s="72"/>
      <c r="O14" s="78"/>
      <c r="P14" s="72"/>
      <c r="Q14" s="78"/>
      <c r="R14" s="72"/>
      <c r="S14" s="78"/>
      <c r="T14" s="72"/>
      <c r="U14" s="78"/>
      <c r="V14" s="72"/>
      <c r="W14" s="78"/>
      <c r="X14" s="72"/>
      <c r="Y14" s="78"/>
      <c r="Z14" s="72"/>
      <c r="AA14" s="78"/>
      <c r="AB14" s="103"/>
      <c r="AC14" s="106" t="s">
        <v>163</v>
      </c>
      <c r="AD14" s="102">
        <f>SUM(F14:AB14)</f>
        <v>0</v>
      </c>
      <c r="AE14" s="78"/>
      <c r="AF14" s="102">
        <v>0</v>
      </c>
      <c r="AG14" s="78"/>
      <c r="AH14" s="105">
        <f t="shared" si="1"/>
        <v>0</v>
      </c>
      <c r="AI14" s="5"/>
    </row>
    <row r="15" spans="1:35" x14ac:dyDescent="0.25">
      <c r="A15" s="5"/>
      <c r="B15" s="90"/>
      <c r="C15" s="71" t="s">
        <v>161</v>
      </c>
      <c r="D15" s="115"/>
      <c r="E15" s="78"/>
      <c r="F15" s="65"/>
      <c r="G15" s="78"/>
      <c r="H15" s="72"/>
      <c r="I15" s="78"/>
      <c r="J15" s="72">
        <v>725</v>
      </c>
      <c r="K15" s="78"/>
      <c r="L15" s="72">
        <v>120</v>
      </c>
      <c r="M15" s="78"/>
      <c r="N15" s="72"/>
      <c r="O15" s="78"/>
      <c r="P15" s="72"/>
      <c r="Q15" s="78"/>
      <c r="R15" s="72"/>
      <c r="S15" s="78"/>
      <c r="T15" s="72"/>
      <c r="U15" s="78"/>
      <c r="V15" s="72">
        <v>260</v>
      </c>
      <c r="W15" s="78"/>
      <c r="X15" s="72"/>
      <c r="Y15" s="78"/>
      <c r="Z15" s="72"/>
      <c r="AA15" s="78"/>
      <c r="AB15" s="103"/>
      <c r="AC15" s="106" t="s">
        <v>164</v>
      </c>
      <c r="AD15" s="102">
        <f t="shared" si="0"/>
        <v>1105</v>
      </c>
      <c r="AE15" s="78"/>
      <c r="AF15" s="102">
        <v>0</v>
      </c>
      <c r="AG15" s="78"/>
      <c r="AH15" s="105">
        <f t="shared" si="1"/>
        <v>1105</v>
      </c>
      <c r="AI15" s="5"/>
    </row>
    <row r="16" spans="1:35" x14ac:dyDescent="0.25">
      <c r="A16" s="5"/>
      <c r="B16" s="90"/>
      <c r="C16" s="71" t="s">
        <v>162</v>
      </c>
      <c r="D16" s="115"/>
      <c r="E16" s="78"/>
      <c r="F16" s="65"/>
      <c r="G16" s="78"/>
      <c r="H16" s="72"/>
      <c r="I16" s="78"/>
      <c r="J16" s="72"/>
      <c r="K16" s="78"/>
      <c r="L16" s="72"/>
      <c r="M16" s="78"/>
      <c r="N16" s="72"/>
      <c r="O16" s="78"/>
      <c r="P16" s="72"/>
      <c r="Q16" s="78"/>
      <c r="R16" s="72"/>
      <c r="S16" s="78"/>
      <c r="T16" s="72"/>
      <c r="U16" s="78"/>
      <c r="V16" s="72"/>
      <c r="W16" s="78"/>
      <c r="X16" s="72"/>
      <c r="Y16" s="78"/>
      <c r="Z16" s="72"/>
      <c r="AA16" s="78"/>
      <c r="AB16" s="103"/>
      <c r="AC16" s="106" t="s">
        <v>165</v>
      </c>
      <c r="AD16" s="102">
        <f t="shared" si="0"/>
        <v>0</v>
      </c>
      <c r="AE16" s="78"/>
      <c r="AF16" s="102">
        <v>0</v>
      </c>
      <c r="AG16" s="78"/>
      <c r="AH16" s="105">
        <f t="shared" si="1"/>
        <v>0</v>
      </c>
      <c r="AI16" s="5"/>
    </row>
    <row r="17" spans="1:37" ht="18" x14ac:dyDescent="0.4">
      <c r="A17" s="5"/>
      <c r="B17" s="90"/>
      <c r="C17" s="83"/>
      <c r="D17" s="199" t="s">
        <v>134</v>
      </c>
      <c r="E17" s="75"/>
      <c r="F17" s="188">
        <f>SUM(F4:F16)</f>
        <v>3005</v>
      </c>
      <c r="G17" s="112"/>
      <c r="H17" s="188">
        <f>SUM(H4:H16)</f>
        <v>970</v>
      </c>
      <c r="I17" s="112"/>
      <c r="J17" s="188">
        <f>SUM(J4:J16)</f>
        <v>1045</v>
      </c>
      <c r="K17" s="112"/>
      <c r="L17" s="188">
        <f>SUM(L4:L16)</f>
        <v>545</v>
      </c>
      <c r="M17" s="112"/>
      <c r="N17" s="188">
        <f>SUM(N4:N16)</f>
        <v>40</v>
      </c>
      <c r="O17" s="112"/>
      <c r="P17" s="188">
        <f>SUM(P4:P16)</f>
        <v>30</v>
      </c>
      <c r="Q17" s="112"/>
      <c r="R17" s="188">
        <f>SUM(R4:R16)</f>
        <v>0</v>
      </c>
      <c r="S17" s="112"/>
      <c r="T17" s="188">
        <f>SUM(T4:T16)</f>
        <v>0</v>
      </c>
      <c r="U17" s="112"/>
      <c r="V17" s="188">
        <f>SUM(V4:V16)</f>
        <v>375</v>
      </c>
      <c r="W17" s="112"/>
      <c r="X17" s="188">
        <f>SUM(X4:X16)</f>
        <v>100</v>
      </c>
      <c r="Y17" s="112"/>
      <c r="Z17" s="188">
        <f>SUM(Z4:Z16)</f>
        <v>20</v>
      </c>
      <c r="AA17" s="112"/>
      <c r="AB17" s="188">
        <f>SUM(AB4:AB16)</f>
        <v>1250</v>
      </c>
      <c r="AC17" s="59"/>
      <c r="AD17" s="107">
        <f>AD6+AD9+AD13+AD12+AD14+AD15+AD16</f>
        <v>7380</v>
      </c>
      <c r="AE17" s="96"/>
      <c r="AF17" s="107">
        <f>AF6+AF9+AF13+AF12+AF14+AF15+AF16</f>
        <v>0</v>
      </c>
      <c r="AG17" s="96"/>
      <c r="AH17" s="108">
        <f>AH6+AH9+AH13+AH12+AH14+AH15+AH16</f>
        <v>7380</v>
      </c>
      <c r="AI17" s="5"/>
      <c r="AK17" s="1"/>
    </row>
    <row r="18" spans="1:37" ht="18.75" thickBot="1" x14ac:dyDescent="0.45">
      <c r="A18" s="5"/>
      <c r="B18" s="92"/>
      <c r="C18" s="93"/>
      <c r="D18" s="193"/>
      <c r="E18" s="94"/>
      <c r="F18" s="189"/>
      <c r="G18" s="113"/>
      <c r="H18" s="189"/>
      <c r="I18" s="113"/>
      <c r="J18" s="189"/>
      <c r="K18" s="113"/>
      <c r="L18" s="189"/>
      <c r="M18" s="113"/>
      <c r="N18" s="189"/>
      <c r="O18" s="113"/>
      <c r="P18" s="189"/>
      <c r="Q18" s="113"/>
      <c r="R18" s="189"/>
      <c r="S18" s="113"/>
      <c r="T18" s="189"/>
      <c r="U18" s="113"/>
      <c r="V18" s="189"/>
      <c r="W18" s="113"/>
      <c r="X18" s="189"/>
      <c r="Y18" s="113"/>
      <c r="Z18" s="189"/>
      <c r="AA18" s="113"/>
      <c r="AB18" s="189"/>
      <c r="AC18" s="64"/>
      <c r="AD18" s="109">
        <f>SUM(F17:AB18)</f>
        <v>7380</v>
      </c>
      <c r="AE18" s="97"/>
      <c r="AF18" s="109"/>
      <c r="AG18" s="97"/>
      <c r="AH18" s="110">
        <f>AD18-AF17</f>
        <v>7380</v>
      </c>
      <c r="AI18" s="5"/>
      <c r="AK18" s="1"/>
    </row>
    <row r="19" spans="1:37" ht="15.75" thickBot="1" x14ac:dyDescent="0.3">
      <c r="A19" s="5"/>
      <c r="B19" s="5"/>
      <c r="C19" s="5"/>
      <c r="D19" s="5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4"/>
      <c r="AF19" s="5"/>
      <c r="AG19" s="48"/>
      <c r="AH19" s="5"/>
      <c r="AI19" s="5"/>
    </row>
    <row r="20" spans="1:37" ht="18.75" x14ac:dyDescent="0.3">
      <c r="A20" s="5"/>
      <c r="B20" s="141" t="s">
        <v>5</v>
      </c>
      <c r="C20" s="142"/>
      <c r="D20" s="143"/>
      <c r="E20" s="142"/>
      <c r="F20" s="144" t="s">
        <v>136</v>
      </c>
      <c r="G20" s="145"/>
      <c r="H20" s="144" t="s">
        <v>137</v>
      </c>
      <c r="I20" s="145"/>
      <c r="J20" s="144" t="s">
        <v>138</v>
      </c>
      <c r="K20" s="145"/>
      <c r="L20" s="144" t="s">
        <v>139</v>
      </c>
      <c r="M20" s="145"/>
      <c r="N20" s="144" t="s">
        <v>93</v>
      </c>
      <c r="O20" s="145"/>
      <c r="P20" s="144" t="s">
        <v>140</v>
      </c>
      <c r="Q20" s="145"/>
      <c r="R20" s="144" t="s">
        <v>141</v>
      </c>
      <c r="S20" s="145"/>
      <c r="T20" s="144" t="s">
        <v>142</v>
      </c>
      <c r="U20" s="145"/>
      <c r="V20" s="144" t="s">
        <v>143</v>
      </c>
      <c r="W20" s="145"/>
      <c r="X20" s="144" t="s">
        <v>144</v>
      </c>
      <c r="Y20" s="145"/>
      <c r="Z20" s="144" t="s">
        <v>145</v>
      </c>
      <c r="AA20" s="145"/>
      <c r="AB20" s="144" t="s">
        <v>146</v>
      </c>
      <c r="AC20" s="146"/>
      <c r="AD20" s="144" t="s">
        <v>147</v>
      </c>
      <c r="AE20" s="142"/>
      <c r="AF20" s="147" t="s">
        <v>132</v>
      </c>
      <c r="AG20" s="146"/>
      <c r="AH20" s="148" t="s">
        <v>46</v>
      </c>
      <c r="AI20" s="5"/>
    </row>
    <row r="21" spans="1:37" x14ac:dyDescent="0.25">
      <c r="A21" s="5"/>
      <c r="B21" s="149"/>
      <c r="C21" s="190" t="s">
        <v>169</v>
      </c>
      <c r="D21" s="132" t="s">
        <v>48</v>
      </c>
      <c r="E21" s="51"/>
      <c r="F21" s="65">
        <v>327.9</v>
      </c>
      <c r="G21" s="51"/>
      <c r="H21" s="72">
        <v>442.67</v>
      </c>
      <c r="I21" s="51"/>
      <c r="J21" s="72">
        <v>426.27</v>
      </c>
      <c r="K21" s="51"/>
      <c r="L21" s="72"/>
      <c r="M21" s="51"/>
      <c r="N21" s="72"/>
      <c r="O21" s="51"/>
      <c r="P21" s="72"/>
      <c r="Q21" s="51"/>
      <c r="R21" s="72"/>
      <c r="S21" s="51"/>
      <c r="T21" s="72"/>
      <c r="U21" s="51"/>
      <c r="V21" s="72"/>
      <c r="W21" s="51"/>
      <c r="X21" s="72"/>
      <c r="Y21" s="51"/>
      <c r="Z21" s="72">
        <v>167.72</v>
      </c>
      <c r="AA21" s="51"/>
      <c r="AB21" s="72">
        <v>409.88</v>
      </c>
      <c r="AC21" s="114"/>
      <c r="AD21" s="72">
        <f>SUM(F21:AB21)</f>
        <v>1774.44</v>
      </c>
      <c r="AE21" s="51"/>
      <c r="AF21" s="72">
        <v>0</v>
      </c>
      <c r="AG21" s="51"/>
      <c r="AH21" s="150">
        <f>AD21-AF21</f>
        <v>1774.44</v>
      </c>
      <c r="AI21" s="5"/>
    </row>
    <row r="22" spans="1:37" x14ac:dyDescent="0.25">
      <c r="A22" s="5"/>
      <c r="B22" s="149"/>
      <c r="C22" s="190"/>
      <c r="D22" s="133" t="s">
        <v>49</v>
      </c>
      <c r="E22" s="51"/>
      <c r="F22" s="81"/>
      <c r="G22" s="51"/>
      <c r="H22" s="76"/>
      <c r="I22" s="51"/>
      <c r="J22" s="76"/>
      <c r="K22" s="51"/>
      <c r="L22" s="76"/>
      <c r="M22" s="51"/>
      <c r="N22" s="76"/>
      <c r="O22" s="51"/>
      <c r="P22" s="76"/>
      <c r="Q22" s="51"/>
      <c r="R22" s="76"/>
      <c r="S22" s="51"/>
      <c r="T22" s="76"/>
      <c r="U22" s="51"/>
      <c r="V22" s="76"/>
      <c r="W22" s="51"/>
      <c r="X22" s="76"/>
      <c r="Y22" s="51"/>
      <c r="Z22" s="76"/>
      <c r="AA22" s="51"/>
      <c r="AB22" s="76"/>
      <c r="AC22" s="120"/>
      <c r="AD22" s="76">
        <f>SUM(F22:AB22)</f>
        <v>0</v>
      </c>
      <c r="AE22" s="51"/>
      <c r="AF22" s="76">
        <v>0</v>
      </c>
      <c r="AG22" s="51"/>
      <c r="AH22" s="151">
        <f>AD22-AF22</f>
        <v>0</v>
      </c>
      <c r="AI22" s="5"/>
    </row>
    <row r="23" spans="1:37" x14ac:dyDescent="0.25">
      <c r="A23" s="5"/>
      <c r="B23" s="149"/>
      <c r="C23" s="190"/>
      <c r="D23" s="133" t="s">
        <v>183</v>
      </c>
      <c r="E23" s="51"/>
      <c r="F23" s="81"/>
      <c r="G23" s="51"/>
      <c r="H23" s="76"/>
      <c r="I23" s="51"/>
      <c r="J23" s="76"/>
      <c r="K23" s="51"/>
      <c r="L23" s="76"/>
      <c r="M23" s="51"/>
      <c r="N23" s="76"/>
      <c r="O23" s="51"/>
      <c r="P23" s="76"/>
      <c r="Q23" s="51"/>
      <c r="R23" s="76"/>
      <c r="S23" s="51"/>
      <c r="T23" s="76"/>
      <c r="U23" s="51"/>
      <c r="V23" s="76"/>
      <c r="W23" s="51"/>
      <c r="X23" s="76">
        <v>200</v>
      </c>
      <c r="Y23" s="51"/>
      <c r="Z23" s="76"/>
      <c r="AA23" s="51"/>
      <c r="AB23" s="76"/>
      <c r="AC23" s="120"/>
      <c r="AD23" s="76">
        <f>SUM(F23:AB23)</f>
        <v>200</v>
      </c>
      <c r="AE23" s="51"/>
      <c r="AF23" s="76">
        <v>0</v>
      </c>
      <c r="AG23" s="51"/>
      <c r="AH23" s="151">
        <f>AD23-AF23</f>
        <v>200</v>
      </c>
      <c r="AI23" s="5"/>
    </row>
    <row r="24" spans="1:37" x14ac:dyDescent="0.25">
      <c r="B24" s="149"/>
      <c r="C24" s="191"/>
      <c r="D24" s="136"/>
      <c r="E24" s="137"/>
      <c r="F24" s="125"/>
      <c r="G24" s="137"/>
      <c r="H24" s="125"/>
      <c r="I24" s="137"/>
      <c r="J24" s="125"/>
      <c r="K24" s="137"/>
      <c r="L24" s="125"/>
      <c r="M24" s="137"/>
      <c r="N24" s="125"/>
      <c r="O24" s="137"/>
      <c r="P24" s="125"/>
      <c r="Q24" s="137"/>
      <c r="R24" s="125"/>
      <c r="S24" s="137"/>
      <c r="T24" s="125"/>
      <c r="U24" s="137"/>
      <c r="V24" s="125"/>
      <c r="W24" s="137"/>
      <c r="X24" s="125"/>
      <c r="Y24" s="137"/>
      <c r="Z24" s="125"/>
      <c r="AA24" s="137"/>
      <c r="AB24" s="125"/>
      <c r="AC24" s="138" t="s">
        <v>152</v>
      </c>
      <c r="AD24" s="125">
        <f>SUM(AD21:AD23)</f>
        <v>1974.44</v>
      </c>
      <c r="AE24" s="137"/>
      <c r="AF24" s="125">
        <f>SUM(AF21:AF23)</f>
        <v>0</v>
      </c>
      <c r="AG24" s="137"/>
      <c r="AH24" s="125">
        <f>SUM(AH21:AH23)</f>
        <v>1974.44</v>
      </c>
    </row>
    <row r="25" spans="1:37" x14ac:dyDescent="0.25">
      <c r="B25" s="149"/>
      <c r="C25" s="190" t="s">
        <v>166</v>
      </c>
      <c r="D25" s="134" t="s">
        <v>48</v>
      </c>
      <c r="E25" s="51"/>
      <c r="F25" s="82">
        <v>57.24</v>
      </c>
      <c r="G25" s="51"/>
      <c r="H25" s="77"/>
      <c r="I25" s="51"/>
      <c r="J25" s="77">
        <v>58.11</v>
      </c>
      <c r="K25" s="51"/>
      <c r="L25" s="77"/>
      <c r="M25" s="51"/>
      <c r="N25" s="77"/>
      <c r="O25" s="51"/>
      <c r="P25" s="77"/>
      <c r="Q25" s="51"/>
      <c r="R25" s="77"/>
      <c r="S25" s="51"/>
      <c r="T25" s="77"/>
      <c r="U25" s="51"/>
      <c r="V25" s="77"/>
      <c r="W25" s="51"/>
      <c r="X25" s="77">
        <v>96.53</v>
      </c>
      <c r="Y25" s="51"/>
      <c r="Z25" s="77"/>
      <c r="AA25" s="51"/>
      <c r="AB25" s="77"/>
      <c r="AC25" s="121"/>
      <c r="AD25" s="77">
        <f>SUM(F25:AB25)</f>
        <v>211.88</v>
      </c>
      <c r="AE25" s="51"/>
      <c r="AF25" s="77">
        <v>0</v>
      </c>
      <c r="AG25" s="51"/>
      <c r="AH25" s="153">
        <f>AD25-AF25</f>
        <v>211.88</v>
      </c>
    </row>
    <row r="26" spans="1:37" x14ac:dyDescent="0.25">
      <c r="B26" s="149"/>
      <c r="C26" s="190"/>
      <c r="D26" s="132" t="s">
        <v>50</v>
      </c>
      <c r="E26" s="51"/>
      <c r="F26" s="65"/>
      <c r="G26" s="51"/>
      <c r="H26" s="72"/>
      <c r="I26" s="51"/>
      <c r="J26" s="72"/>
      <c r="K26" s="51"/>
      <c r="L26" s="72"/>
      <c r="M26" s="51"/>
      <c r="N26" s="72"/>
      <c r="O26" s="51"/>
      <c r="P26" s="72"/>
      <c r="Q26" s="51"/>
      <c r="R26" s="72"/>
      <c r="S26" s="51"/>
      <c r="T26" s="72"/>
      <c r="U26" s="51"/>
      <c r="V26" s="72"/>
      <c r="W26" s="51"/>
      <c r="X26" s="72"/>
      <c r="Y26" s="51"/>
      <c r="Z26" s="72"/>
      <c r="AA26" s="51"/>
      <c r="AB26" s="72"/>
      <c r="AC26" s="114"/>
      <c r="AD26" s="72">
        <f>SUM(F26:AB26)</f>
        <v>0</v>
      </c>
      <c r="AE26" s="51"/>
      <c r="AF26" s="72">
        <v>0</v>
      </c>
      <c r="AG26" s="51"/>
      <c r="AH26" s="150">
        <f>AD26-AF26</f>
        <v>0</v>
      </c>
    </row>
    <row r="27" spans="1:37" x14ac:dyDescent="0.25">
      <c r="B27" s="149"/>
      <c r="C27" s="190"/>
      <c r="D27" s="132" t="s">
        <v>51</v>
      </c>
      <c r="E27" s="51"/>
      <c r="F27" s="65"/>
      <c r="G27" s="51"/>
      <c r="H27" s="72"/>
      <c r="I27" s="51"/>
      <c r="J27" s="72"/>
      <c r="K27" s="51"/>
      <c r="L27" s="72"/>
      <c r="M27" s="51"/>
      <c r="N27" s="72"/>
      <c r="O27" s="51"/>
      <c r="P27" s="72"/>
      <c r="Q27" s="51"/>
      <c r="R27" s="72"/>
      <c r="S27" s="51"/>
      <c r="T27" s="72"/>
      <c r="U27" s="51"/>
      <c r="V27" s="72"/>
      <c r="W27" s="51"/>
      <c r="X27" s="72"/>
      <c r="Y27" s="51"/>
      <c r="Z27" s="72"/>
      <c r="AA27" s="51"/>
      <c r="AB27" s="72"/>
      <c r="AC27" s="114"/>
      <c r="AD27" s="72">
        <f>SUM(F27:AB27)</f>
        <v>0</v>
      </c>
      <c r="AE27" s="51"/>
      <c r="AF27" s="72">
        <v>0</v>
      </c>
      <c r="AG27" s="51"/>
      <c r="AH27" s="150">
        <f>AD27-AF27</f>
        <v>0</v>
      </c>
    </row>
    <row r="28" spans="1:37" x14ac:dyDescent="0.25">
      <c r="B28" s="149"/>
      <c r="C28" s="190"/>
      <c r="D28" s="133" t="s">
        <v>52</v>
      </c>
      <c r="E28" s="51"/>
      <c r="F28" s="81">
        <v>153.46</v>
      </c>
      <c r="G28" s="51"/>
      <c r="H28" s="76"/>
      <c r="I28" s="51"/>
      <c r="J28" s="76"/>
      <c r="K28" s="51"/>
      <c r="L28" s="76"/>
      <c r="M28" s="51"/>
      <c r="N28" s="76"/>
      <c r="O28" s="51"/>
      <c r="P28" s="76"/>
      <c r="Q28" s="51"/>
      <c r="R28" s="76"/>
      <c r="S28" s="51"/>
      <c r="T28" s="76"/>
      <c r="U28" s="51"/>
      <c r="V28" s="76"/>
      <c r="W28" s="51"/>
      <c r="X28" s="76"/>
      <c r="Y28" s="51"/>
      <c r="Z28" s="76"/>
      <c r="AA28" s="51"/>
      <c r="AB28" s="76"/>
      <c r="AC28" s="120"/>
      <c r="AD28" s="76">
        <f>SUM(F28:AB28)</f>
        <v>153.46</v>
      </c>
      <c r="AE28" s="51"/>
      <c r="AF28" s="76">
        <v>0</v>
      </c>
      <c r="AG28" s="51"/>
      <c r="AH28" s="151">
        <f>AD28-AF28</f>
        <v>153.46</v>
      </c>
    </row>
    <row r="29" spans="1:37" x14ac:dyDescent="0.25">
      <c r="B29" s="149"/>
      <c r="C29" s="190"/>
      <c r="D29" s="133" t="s">
        <v>53</v>
      </c>
      <c r="E29" s="139"/>
      <c r="F29" s="81"/>
      <c r="G29" s="139"/>
      <c r="H29" s="76">
        <v>283.95999999999998</v>
      </c>
      <c r="I29" s="139"/>
      <c r="J29" s="76"/>
      <c r="K29" s="139"/>
      <c r="L29" s="76"/>
      <c r="M29" s="139"/>
      <c r="N29" s="76"/>
      <c r="O29" s="139"/>
      <c r="P29" s="76"/>
      <c r="Q29" s="139"/>
      <c r="R29" s="76"/>
      <c r="S29" s="139"/>
      <c r="T29" s="76"/>
      <c r="U29" s="139"/>
      <c r="V29" s="76"/>
      <c r="W29" s="139"/>
      <c r="X29" s="76"/>
      <c r="Y29" s="139"/>
      <c r="Z29" s="76"/>
      <c r="AA29" s="139"/>
      <c r="AB29" s="76"/>
      <c r="AC29" s="120"/>
      <c r="AD29" s="76">
        <f>SUM(F29:AB29)</f>
        <v>283.95999999999998</v>
      </c>
      <c r="AE29" s="139"/>
      <c r="AF29" s="76">
        <v>0</v>
      </c>
      <c r="AG29" s="139"/>
      <c r="AH29" s="151">
        <f>AD29-AF29</f>
        <v>283.95999999999998</v>
      </c>
    </row>
    <row r="30" spans="1:37" x14ac:dyDescent="0.25">
      <c r="B30" s="149"/>
      <c r="C30" s="191"/>
      <c r="D30" s="136"/>
      <c r="E30" s="137"/>
      <c r="F30" s="125"/>
      <c r="G30" s="137"/>
      <c r="H30" s="125"/>
      <c r="I30" s="137"/>
      <c r="J30" s="125"/>
      <c r="K30" s="137"/>
      <c r="L30" s="125"/>
      <c r="M30" s="137"/>
      <c r="N30" s="125"/>
      <c r="O30" s="137"/>
      <c r="P30" s="125"/>
      <c r="Q30" s="137"/>
      <c r="R30" s="125"/>
      <c r="S30" s="137"/>
      <c r="T30" s="125"/>
      <c r="U30" s="137"/>
      <c r="V30" s="125"/>
      <c r="W30" s="137"/>
      <c r="X30" s="125"/>
      <c r="Y30" s="137"/>
      <c r="Z30" s="125"/>
      <c r="AA30" s="137"/>
      <c r="AB30" s="125"/>
      <c r="AC30" s="138" t="s">
        <v>153</v>
      </c>
      <c r="AD30" s="125">
        <f>SUM(AD25:AD29)</f>
        <v>649.29999999999995</v>
      </c>
      <c r="AE30" s="137"/>
      <c r="AF30" s="125">
        <f>SUM(AF25:AF29)</f>
        <v>0</v>
      </c>
      <c r="AG30" s="137"/>
      <c r="AH30" s="152">
        <f>SUM(AH25:AH29)</f>
        <v>649.29999999999995</v>
      </c>
    </row>
    <row r="31" spans="1:37" x14ac:dyDescent="0.25">
      <c r="B31" s="149"/>
      <c r="C31" s="190" t="s">
        <v>167</v>
      </c>
      <c r="D31" s="134" t="s">
        <v>54</v>
      </c>
      <c r="E31" s="51"/>
      <c r="F31" s="82"/>
      <c r="G31" s="51"/>
      <c r="H31" s="77"/>
      <c r="I31" s="51"/>
      <c r="J31" s="77"/>
      <c r="K31" s="51"/>
      <c r="L31" s="77"/>
      <c r="M31" s="51"/>
      <c r="N31" s="77"/>
      <c r="O31" s="51"/>
      <c r="P31" s="77"/>
      <c r="Q31" s="51"/>
      <c r="R31" s="77"/>
      <c r="S31" s="51"/>
      <c r="T31" s="77"/>
      <c r="U31" s="51"/>
      <c r="V31" s="77"/>
      <c r="W31" s="51"/>
      <c r="X31" s="77"/>
      <c r="Y31" s="51"/>
      <c r="Z31" s="77"/>
      <c r="AA31" s="51"/>
      <c r="AB31" s="77"/>
      <c r="AC31" s="121"/>
      <c r="AD31" s="77">
        <f>SUM(F31:AB31)</f>
        <v>0</v>
      </c>
      <c r="AE31" s="51"/>
      <c r="AF31" s="77">
        <v>0</v>
      </c>
      <c r="AG31" s="51"/>
      <c r="AH31" s="153">
        <f>AD31-AF31</f>
        <v>0</v>
      </c>
    </row>
    <row r="32" spans="1:37" x14ac:dyDescent="0.25">
      <c r="B32" s="149"/>
      <c r="C32" s="190"/>
      <c r="D32" s="132" t="s">
        <v>55</v>
      </c>
      <c r="E32" s="51"/>
      <c r="F32" s="65"/>
      <c r="G32" s="51"/>
      <c r="H32" s="72"/>
      <c r="I32" s="51"/>
      <c r="J32" s="72"/>
      <c r="K32" s="51"/>
      <c r="L32" s="72"/>
      <c r="M32" s="51"/>
      <c r="N32" s="72"/>
      <c r="O32" s="51"/>
      <c r="P32" s="72"/>
      <c r="Q32" s="51"/>
      <c r="R32" s="72"/>
      <c r="S32" s="51"/>
      <c r="T32" s="72"/>
      <c r="U32" s="51"/>
      <c r="V32" s="72"/>
      <c r="W32" s="51"/>
      <c r="X32" s="72"/>
      <c r="Y32" s="51"/>
      <c r="Z32" s="72"/>
      <c r="AA32" s="51"/>
      <c r="AB32" s="72"/>
      <c r="AC32" s="114"/>
      <c r="AD32" s="72">
        <f>SUM(F32:AB32)</f>
        <v>0</v>
      </c>
      <c r="AE32" s="51"/>
      <c r="AF32" s="72">
        <v>0</v>
      </c>
      <c r="AG32" s="51"/>
      <c r="AH32" s="150">
        <f>AD32-AF32</f>
        <v>0</v>
      </c>
    </row>
    <row r="33" spans="2:34" x14ac:dyDescent="0.25">
      <c r="B33" s="149"/>
      <c r="C33" s="190"/>
      <c r="D33" s="132" t="s">
        <v>58</v>
      </c>
      <c r="E33" s="51"/>
      <c r="F33" s="65">
        <v>26.5</v>
      </c>
      <c r="G33" s="51"/>
      <c r="H33" s="72"/>
      <c r="I33" s="51"/>
      <c r="J33" s="72"/>
      <c r="K33" s="51"/>
      <c r="L33" s="72"/>
      <c r="M33" s="51"/>
      <c r="N33" s="72"/>
      <c r="O33" s="51"/>
      <c r="P33" s="72"/>
      <c r="Q33" s="51"/>
      <c r="R33" s="72"/>
      <c r="S33" s="51"/>
      <c r="T33" s="72"/>
      <c r="U33" s="51"/>
      <c r="V33" s="72"/>
      <c r="W33" s="51"/>
      <c r="X33" s="72"/>
      <c r="Y33" s="51"/>
      <c r="Z33" s="72"/>
      <c r="AA33" s="51"/>
      <c r="AB33" s="72"/>
      <c r="AC33" s="114"/>
      <c r="AD33" s="72">
        <f>SUM(F33:AB33)</f>
        <v>26.5</v>
      </c>
      <c r="AE33" s="51"/>
      <c r="AF33" s="72">
        <v>0</v>
      </c>
      <c r="AG33" s="51"/>
      <c r="AH33" s="150">
        <f>AD33-AF33</f>
        <v>26.5</v>
      </c>
    </row>
    <row r="34" spans="2:34" x14ac:dyDescent="0.25">
      <c r="B34" s="149"/>
      <c r="C34" s="190"/>
      <c r="D34" s="133" t="s">
        <v>122</v>
      </c>
      <c r="E34" s="51"/>
      <c r="F34" s="81">
        <v>60.12</v>
      </c>
      <c r="G34" s="51"/>
      <c r="H34" s="76"/>
      <c r="I34" s="51"/>
      <c r="J34" s="76"/>
      <c r="K34" s="51"/>
      <c r="L34" s="76"/>
      <c r="M34" s="51"/>
      <c r="N34" s="76"/>
      <c r="O34" s="51"/>
      <c r="P34" s="76"/>
      <c r="Q34" s="51"/>
      <c r="R34" s="76"/>
      <c r="S34" s="51"/>
      <c r="T34" s="76"/>
      <c r="U34" s="51"/>
      <c r="V34" s="76"/>
      <c r="W34" s="51"/>
      <c r="X34" s="76"/>
      <c r="Y34" s="51"/>
      <c r="Z34" s="76"/>
      <c r="AA34" s="51"/>
      <c r="AB34" s="76"/>
      <c r="AC34" s="120"/>
      <c r="AD34" s="76">
        <f>SUM(F34:AB34)</f>
        <v>60.12</v>
      </c>
      <c r="AE34" s="51"/>
      <c r="AF34" s="76">
        <v>0</v>
      </c>
      <c r="AG34" s="51"/>
      <c r="AH34" s="151">
        <f>AD34-AF34</f>
        <v>60.12</v>
      </c>
    </row>
    <row r="35" spans="2:34" x14ac:dyDescent="0.25">
      <c r="B35" s="149"/>
      <c r="C35" s="191"/>
      <c r="D35" s="136"/>
      <c r="E35" s="137"/>
      <c r="F35" s="125"/>
      <c r="G35" s="137"/>
      <c r="H35" s="125"/>
      <c r="I35" s="137"/>
      <c r="J35" s="125"/>
      <c r="K35" s="137"/>
      <c r="L35" s="125"/>
      <c r="M35" s="137"/>
      <c r="N35" s="125"/>
      <c r="O35" s="137"/>
      <c r="P35" s="125"/>
      <c r="Q35" s="137"/>
      <c r="R35" s="125"/>
      <c r="S35" s="137"/>
      <c r="T35" s="125"/>
      <c r="U35" s="137"/>
      <c r="V35" s="125"/>
      <c r="W35" s="137"/>
      <c r="X35" s="125"/>
      <c r="Y35" s="137"/>
      <c r="Z35" s="125"/>
      <c r="AA35" s="137"/>
      <c r="AB35" s="125"/>
      <c r="AC35" s="138" t="s">
        <v>154</v>
      </c>
      <c r="AD35" s="125">
        <f>SUM(AD31:AD34)</f>
        <v>86.62</v>
      </c>
      <c r="AE35" s="137"/>
      <c r="AF35" s="125">
        <f>SUM(AF31:AF34)</f>
        <v>0</v>
      </c>
      <c r="AG35" s="137"/>
      <c r="AH35" s="152">
        <f>SUM(AH31:AH34)</f>
        <v>86.62</v>
      </c>
    </row>
    <row r="36" spans="2:34" x14ac:dyDescent="0.25">
      <c r="B36" s="149"/>
      <c r="C36" s="190" t="s">
        <v>168</v>
      </c>
      <c r="D36" s="134" t="s">
        <v>56</v>
      </c>
      <c r="E36" s="51"/>
      <c r="F36" s="82"/>
      <c r="G36" s="51"/>
      <c r="H36" s="77"/>
      <c r="I36" s="51"/>
      <c r="J36" s="77"/>
      <c r="K36" s="51"/>
      <c r="L36" s="77"/>
      <c r="M36" s="51"/>
      <c r="N36" s="77"/>
      <c r="O36" s="51"/>
      <c r="P36" s="77"/>
      <c r="Q36" s="51"/>
      <c r="R36" s="77"/>
      <c r="S36" s="51"/>
      <c r="T36" s="77"/>
      <c r="U36" s="51"/>
      <c r="V36" s="77"/>
      <c r="W36" s="51"/>
      <c r="X36" s="77"/>
      <c r="Y36" s="51"/>
      <c r="Z36" s="77"/>
      <c r="AA36" s="51"/>
      <c r="AB36" s="77"/>
      <c r="AC36" s="121"/>
      <c r="AD36" s="77">
        <f>SUM(F36:AB36)</f>
        <v>0</v>
      </c>
      <c r="AE36" s="51"/>
      <c r="AF36" s="100">
        <v>0</v>
      </c>
      <c r="AG36" s="51"/>
      <c r="AH36" s="153">
        <f>AD36-AF36</f>
        <v>0</v>
      </c>
    </row>
    <row r="37" spans="2:34" x14ac:dyDescent="0.25">
      <c r="B37" s="149"/>
      <c r="C37" s="190"/>
      <c r="D37" s="132" t="s">
        <v>22</v>
      </c>
      <c r="E37" s="51"/>
      <c r="F37" s="65"/>
      <c r="G37" s="51"/>
      <c r="H37" s="72"/>
      <c r="I37" s="51"/>
      <c r="J37" s="72"/>
      <c r="K37" s="51"/>
      <c r="L37" s="72"/>
      <c r="M37" s="51"/>
      <c r="N37" s="72"/>
      <c r="O37" s="51"/>
      <c r="P37" s="72"/>
      <c r="Q37" s="51"/>
      <c r="R37" s="72"/>
      <c r="S37" s="51"/>
      <c r="T37" s="72"/>
      <c r="U37" s="51"/>
      <c r="V37" s="72"/>
      <c r="W37" s="51"/>
      <c r="X37" s="72"/>
      <c r="Y37" s="51"/>
      <c r="Z37" s="72"/>
      <c r="AA37" s="51"/>
      <c r="AB37" s="72"/>
      <c r="AC37" s="114"/>
      <c r="AD37" s="72">
        <f>SUM(F37:AB37)</f>
        <v>0</v>
      </c>
      <c r="AE37" s="51"/>
      <c r="AF37" s="73">
        <v>0</v>
      </c>
      <c r="AG37" s="51"/>
      <c r="AH37" s="150">
        <f>AD37-AF37</f>
        <v>0</v>
      </c>
    </row>
    <row r="38" spans="2:34" x14ac:dyDescent="0.25">
      <c r="B38" s="149"/>
      <c r="C38" s="190"/>
      <c r="D38" s="132" t="s">
        <v>57</v>
      </c>
      <c r="E38" s="51"/>
      <c r="F38" s="65"/>
      <c r="G38" s="51"/>
      <c r="H38" s="72"/>
      <c r="I38" s="51"/>
      <c r="J38" s="72"/>
      <c r="K38" s="51"/>
      <c r="L38" s="72"/>
      <c r="M38" s="51"/>
      <c r="N38" s="72"/>
      <c r="O38" s="51"/>
      <c r="P38" s="72"/>
      <c r="Q38" s="51"/>
      <c r="R38" s="72"/>
      <c r="S38" s="51"/>
      <c r="T38" s="72"/>
      <c r="U38" s="51"/>
      <c r="V38" s="72"/>
      <c r="W38" s="51"/>
      <c r="X38" s="72"/>
      <c r="Y38" s="51"/>
      <c r="Z38" s="72"/>
      <c r="AA38" s="51"/>
      <c r="AB38" s="72"/>
      <c r="AC38" s="114"/>
      <c r="AD38" s="72">
        <f>SUM(F38:AB38)</f>
        <v>0</v>
      </c>
      <c r="AE38" s="51"/>
      <c r="AF38" s="73">
        <v>0</v>
      </c>
      <c r="AG38" s="51"/>
      <c r="AH38" s="150">
        <f>AD38-AF38</f>
        <v>0</v>
      </c>
    </row>
    <row r="39" spans="2:34" x14ac:dyDescent="0.25">
      <c r="B39" s="149"/>
      <c r="C39" s="190"/>
      <c r="D39" s="133" t="s">
        <v>124</v>
      </c>
      <c r="E39" s="51"/>
      <c r="F39" s="81"/>
      <c r="G39" s="51"/>
      <c r="H39" s="76"/>
      <c r="I39" s="51"/>
      <c r="J39" s="76"/>
      <c r="K39" s="51"/>
      <c r="L39" s="76"/>
      <c r="M39" s="51"/>
      <c r="N39" s="76"/>
      <c r="O39" s="51"/>
      <c r="P39" s="76"/>
      <c r="Q39" s="51"/>
      <c r="R39" s="76"/>
      <c r="S39" s="51"/>
      <c r="T39" s="76"/>
      <c r="U39" s="51"/>
      <c r="V39" s="76"/>
      <c r="W39" s="51"/>
      <c r="X39" s="76"/>
      <c r="Y39" s="51"/>
      <c r="Z39" s="76"/>
      <c r="AA39" s="51"/>
      <c r="AB39" s="76">
        <v>1000</v>
      </c>
      <c r="AC39" s="120"/>
      <c r="AD39" s="76">
        <f>SUM(F39:AB39)</f>
        <v>1000</v>
      </c>
      <c r="AE39" s="51"/>
      <c r="AF39" s="98">
        <v>0</v>
      </c>
      <c r="AG39" s="51"/>
      <c r="AH39" s="151">
        <f>AD39-AF39</f>
        <v>1000</v>
      </c>
    </row>
    <row r="40" spans="2:34" x14ac:dyDescent="0.25">
      <c r="B40" s="149"/>
      <c r="C40" s="191"/>
      <c r="D40" s="136"/>
      <c r="E40" s="137"/>
      <c r="F40" s="125"/>
      <c r="G40" s="137"/>
      <c r="H40" s="125"/>
      <c r="I40" s="137"/>
      <c r="J40" s="125"/>
      <c r="K40" s="137"/>
      <c r="L40" s="125"/>
      <c r="M40" s="137"/>
      <c r="N40" s="125"/>
      <c r="O40" s="137"/>
      <c r="P40" s="125"/>
      <c r="Q40" s="137"/>
      <c r="R40" s="125"/>
      <c r="S40" s="137"/>
      <c r="T40" s="125"/>
      <c r="U40" s="137"/>
      <c r="V40" s="125"/>
      <c r="W40" s="137"/>
      <c r="X40" s="125"/>
      <c r="Y40" s="137"/>
      <c r="Z40" s="125"/>
      <c r="AA40" s="137"/>
      <c r="AB40" s="125"/>
      <c r="AC40" s="138" t="s">
        <v>155</v>
      </c>
      <c r="AD40" s="125">
        <f>SUM(AD36:AD39)</f>
        <v>1000</v>
      </c>
      <c r="AE40" s="137"/>
      <c r="AF40" s="125">
        <f>SUM(AF36:AF39)</f>
        <v>0</v>
      </c>
      <c r="AG40" s="137"/>
      <c r="AH40" s="152">
        <f>SUM(AH36:AH39)</f>
        <v>1000</v>
      </c>
    </row>
    <row r="41" spans="2:34" x14ac:dyDescent="0.25">
      <c r="B41" s="149"/>
      <c r="C41" s="190" t="s">
        <v>170</v>
      </c>
      <c r="D41" s="134" t="s">
        <v>123</v>
      </c>
      <c r="E41" s="51"/>
      <c r="F41" s="82">
        <v>42.34</v>
      </c>
      <c r="G41" s="51"/>
      <c r="H41" s="77"/>
      <c r="I41" s="51"/>
      <c r="J41" s="77"/>
      <c r="K41" s="51"/>
      <c r="L41" s="77"/>
      <c r="M41" s="51"/>
      <c r="N41" s="77"/>
      <c r="O41" s="51"/>
      <c r="P41" s="77"/>
      <c r="Q41" s="51"/>
      <c r="R41" s="77"/>
      <c r="S41" s="51"/>
      <c r="T41" s="77"/>
      <c r="U41" s="51"/>
      <c r="V41" s="77"/>
      <c r="W41" s="51"/>
      <c r="X41" s="77"/>
      <c r="Y41" s="51"/>
      <c r="Z41" s="77">
        <f>42.34+251.88</f>
        <v>294.22000000000003</v>
      </c>
      <c r="AA41" s="51"/>
      <c r="AB41" s="77"/>
      <c r="AC41" s="121"/>
      <c r="AD41" s="77">
        <f>SUM(F41:AB41)</f>
        <v>336.56000000000006</v>
      </c>
      <c r="AE41" s="51"/>
      <c r="AF41" s="77">
        <v>0</v>
      </c>
      <c r="AG41" s="51"/>
      <c r="AH41" s="153">
        <f>AD41-AF41</f>
        <v>336.56000000000006</v>
      </c>
    </row>
    <row r="42" spans="2:34" x14ac:dyDescent="0.25">
      <c r="B42" s="149"/>
      <c r="C42" s="190"/>
      <c r="D42" s="133" t="s">
        <v>121</v>
      </c>
      <c r="E42" s="51"/>
      <c r="F42" s="81">
        <v>92</v>
      </c>
      <c r="G42" s="51"/>
      <c r="H42" s="76"/>
      <c r="I42" s="51"/>
      <c r="J42" s="76"/>
      <c r="K42" s="51"/>
      <c r="L42" s="76"/>
      <c r="M42" s="51"/>
      <c r="N42" s="76"/>
      <c r="O42" s="51"/>
      <c r="P42" s="76"/>
      <c r="Q42" s="51"/>
      <c r="R42" s="76"/>
      <c r="S42" s="51"/>
      <c r="T42" s="76"/>
      <c r="U42" s="51"/>
      <c r="V42" s="76"/>
      <c r="W42" s="51"/>
      <c r="X42" s="76"/>
      <c r="Y42" s="51"/>
      <c r="Z42" s="76"/>
      <c r="AA42" s="51"/>
      <c r="AB42" s="76"/>
      <c r="AC42" s="120"/>
      <c r="AD42" s="76">
        <f>SUM(F42:AB42)</f>
        <v>92</v>
      </c>
      <c r="AE42" s="51"/>
      <c r="AF42" s="76">
        <v>0</v>
      </c>
      <c r="AG42" s="51"/>
      <c r="AH42" s="151">
        <f>AD42-AF42</f>
        <v>92</v>
      </c>
    </row>
    <row r="43" spans="2:34" x14ac:dyDescent="0.25">
      <c r="B43" s="149"/>
      <c r="C43" s="191"/>
      <c r="D43" s="136"/>
      <c r="E43" s="137"/>
      <c r="F43" s="125"/>
      <c r="G43" s="137"/>
      <c r="H43" s="125"/>
      <c r="I43" s="137"/>
      <c r="J43" s="125"/>
      <c r="K43" s="137"/>
      <c r="L43" s="125"/>
      <c r="M43" s="137"/>
      <c r="N43" s="125"/>
      <c r="O43" s="137"/>
      <c r="P43" s="125"/>
      <c r="Q43" s="137"/>
      <c r="R43" s="125"/>
      <c r="S43" s="137"/>
      <c r="T43" s="125"/>
      <c r="U43" s="137"/>
      <c r="V43" s="125"/>
      <c r="W43" s="137"/>
      <c r="X43" s="125"/>
      <c r="Y43" s="137"/>
      <c r="Z43" s="125"/>
      <c r="AA43" s="137"/>
      <c r="AB43" s="125"/>
      <c r="AC43" s="138" t="s">
        <v>163</v>
      </c>
      <c r="AD43" s="125">
        <f>SUM(AD41:AD42)</f>
        <v>428.56000000000006</v>
      </c>
      <c r="AE43" s="66"/>
      <c r="AF43" s="125">
        <f>SUM(AF41:AF42)</f>
        <v>0</v>
      </c>
      <c r="AG43" s="137"/>
      <c r="AH43" s="152">
        <f>SUM(AH41:AH42)</f>
        <v>428.56000000000006</v>
      </c>
    </row>
    <row r="44" spans="2:34" x14ac:dyDescent="0.25">
      <c r="B44" s="149"/>
      <c r="C44" s="123" t="s">
        <v>171</v>
      </c>
      <c r="D44" s="134"/>
      <c r="E44" s="51"/>
      <c r="F44" s="82">
        <v>95.45</v>
      </c>
      <c r="G44" s="51"/>
      <c r="H44" s="77"/>
      <c r="I44" s="51"/>
      <c r="J44" s="77"/>
      <c r="K44" s="51"/>
      <c r="L44" s="77"/>
      <c r="M44" s="51"/>
      <c r="N44" s="77"/>
      <c r="O44" s="51"/>
      <c r="P44" s="77"/>
      <c r="Q44" s="51"/>
      <c r="R44" s="77"/>
      <c r="S44" s="51"/>
      <c r="T44" s="77"/>
      <c r="U44" s="51"/>
      <c r="V44" s="77"/>
      <c r="W44" s="51"/>
      <c r="X44" s="77"/>
      <c r="Y44" s="51"/>
      <c r="Z44" s="77"/>
      <c r="AA44" s="51"/>
      <c r="AB44" s="77"/>
      <c r="AC44" s="135" t="s">
        <v>164</v>
      </c>
      <c r="AD44" s="122">
        <f>SUM(F44:AB44)</f>
        <v>95.45</v>
      </c>
      <c r="AE44" s="51"/>
      <c r="AF44" s="122">
        <v>0</v>
      </c>
      <c r="AG44" s="51"/>
      <c r="AH44" s="154">
        <f>AD44-AF44</f>
        <v>95.45</v>
      </c>
    </row>
    <row r="45" spans="2:34" x14ac:dyDescent="0.25">
      <c r="B45" s="149"/>
      <c r="C45" s="119" t="s">
        <v>172</v>
      </c>
      <c r="D45" s="132"/>
      <c r="E45" s="51"/>
      <c r="F45" s="65">
        <v>92.5</v>
      </c>
      <c r="G45" s="51"/>
      <c r="H45" s="72">
        <v>31</v>
      </c>
      <c r="I45" s="51"/>
      <c r="J45" s="72">
        <v>14.6</v>
      </c>
      <c r="K45" s="51"/>
      <c r="L45" s="72"/>
      <c r="M45" s="51"/>
      <c r="N45" s="72">
        <v>1.76</v>
      </c>
      <c r="O45" s="51"/>
      <c r="P45" s="72"/>
      <c r="Q45" s="51"/>
      <c r="R45" s="72">
        <v>1.17</v>
      </c>
      <c r="S45" s="51"/>
      <c r="T45" s="72"/>
      <c r="U45" s="51"/>
      <c r="V45" s="72">
        <v>3.94</v>
      </c>
      <c r="W45" s="51"/>
      <c r="X45" s="72">
        <v>4.0999999999999996</v>
      </c>
      <c r="Y45" s="51"/>
      <c r="Z45" s="72">
        <v>0.88</v>
      </c>
      <c r="AA45" s="51"/>
      <c r="AB45" s="72">
        <v>40.200000000000003</v>
      </c>
      <c r="AC45" s="124" t="s">
        <v>165</v>
      </c>
      <c r="AD45" s="125">
        <f>SUM(F45:AB45)</f>
        <v>190.14999999999998</v>
      </c>
      <c r="AE45" s="51"/>
      <c r="AF45" s="125">
        <v>0</v>
      </c>
      <c r="AG45" s="51"/>
      <c r="AH45" s="152">
        <f>AD45-AF45</f>
        <v>190.14999999999998</v>
      </c>
    </row>
    <row r="46" spans="2:34" x14ac:dyDescent="0.25">
      <c r="B46" s="149"/>
      <c r="C46" s="119" t="s">
        <v>176</v>
      </c>
      <c r="D46" s="132"/>
      <c r="E46" s="51"/>
      <c r="F46" s="65">
        <v>59.82</v>
      </c>
      <c r="G46" s="51"/>
      <c r="H46" s="72"/>
      <c r="I46" s="51"/>
      <c r="J46" s="72"/>
      <c r="K46" s="51"/>
      <c r="L46" s="72"/>
      <c r="M46" s="51"/>
      <c r="N46" s="72"/>
      <c r="O46" s="51"/>
      <c r="P46" s="72">
        <v>21.98</v>
      </c>
      <c r="Q46" s="51"/>
      <c r="R46" s="72"/>
      <c r="S46" s="51"/>
      <c r="T46" s="72">
        <v>34.770000000000003</v>
      </c>
      <c r="U46" s="51"/>
      <c r="V46" s="72">
        <v>16.32</v>
      </c>
      <c r="W46" s="51"/>
      <c r="X46" s="72">
        <v>21.27</v>
      </c>
      <c r="Y46" s="51"/>
      <c r="Z46" s="72">
        <v>29.26</v>
      </c>
      <c r="AA46" s="51"/>
      <c r="AB46" s="72">
        <v>350.69</v>
      </c>
      <c r="AC46" s="124" t="s">
        <v>174</v>
      </c>
      <c r="AD46" s="125">
        <f>SUM(F46:AB46)</f>
        <v>534.11</v>
      </c>
      <c r="AE46" s="51"/>
      <c r="AF46" s="125">
        <v>0</v>
      </c>
      <c r="AG46" s="51"/>
      <c r="AH46" s="152">
        <f>AD46-AF46</f>
        <v>534.11</v>
      </c>
    </row>
    <row r="47" spans="2:34" x14ac:dyDescent="0.25">
      <c r="B47" s="149"/>
      <c r="C47" s="119" t="s">
        <v>173</v>
      </c>
      <c r="D47" s="132"/>
      <c r="E47" s="51"/>
      <c r="F47" s="65"/>
      <c r="G47" s="51"/>
      <c r="H47" s="72"/>
      <c r="I47" s="51"/>
      <c r="J47" s="72"/>
      <c r="K47" s="51"/>
      <c r="L47" s="72"/>
      <c r="M47" s="51"/>
      <c r="N47" s="72"/>
      <c r="O47" s="51"/>
      <c r="P47" s="72"/>
      <c r="Q47" s="51"/>
      <c r="R47" s="72"/>
      <c r="S47" s="51"/>
      <c r="T47" s="72"/>
      <c r="U47" s="51"/>
      <c r="V47" s="72"/>
      <c r="W47" s="51"/>
      <c r="X47" s="72"/>
      <c r="Y47" s="51"/>
      <c r="Z47" s="72"/>
      <c r="AA47" s="51"/>
      <c r="AB47" s="72"/>
      <c r="AC47" s="124" t="s">
        <v>175</v>
      </c>
      <c r="AD47" s="125">
        <f>SUM(F47:AB47)</f>
        <v>0</v>
      </c>
      <c r="AE47" s="51"/>
      <c r="AF47" s="125">
        <v>0</v>
      </c>
      <c r="AG47" s="51"/>
      <c r="AH47" s="152">
        <f>AD47-AF47</f>
        <v>0</v>
      </c>
    </row>
    <row r="48" spans="2:34" ht="18" x14ac:dyDescent="0.4">
      <c r="B48" s="149"/>
      <c r="C48" s="111"/>
      <c r="D48" s="192" t="s">
        <v>135</v>
      </c>
      <c r="E48" s="50"/>
      <c r="F48" s="188">
        <f>SUM(F21:F47)</f>
        <v>1007.3300000000002</v>
      </c>
      <c r="G48" s="112"/>
      <c r="H48" s="188">
        <f>SUM(H21:H47)</f>
        <v>757.63</v>
      </c>
      <c r="I48" s="112"/>
      <c r="J48" s="188">
        <f>SUM(J21:J47)</f>
        <v>498.98</v>
      </c>
      <c r="K48" s="112"/>
      <c r="L48" s="188">
        <f>SUM(L21:L47)</f>
        <v>0</v>
      </c>
      <c r="M48" s="112"/>
      <c r="N48" s="188">
        <f>SUM(N21:N47)</f>
        <v>1.76</v>
      </c>
      <c r="O48" s="112"/>
      <c r="P48" s="188">
        <f>SUM(P21:P47)</f>
        <v>21.98</v>
      </c>
      <c r="Q48" s="112"/>
      <c r="R48" s="188">
        <f>SUM(R21:R47)</f>
        <v>1.17</v>
      </c>
      <c r="S48" s="112"/>
      <c r="T48" s="188">
        <f>SUM(T21:T47)</f>
        <v>34.770000000000003</v>
      </c>
      <c r="U48" s="112"/>
      <c r="V48" s="188">
        <f>SUM(V21:V47)</f>
        <v>20.260000000000002</v>
      </c>
      <c r="W48" s="112"/>
      <c r="X48" s="188">
        <f>SUM(X21:X47)</f>
        <v>321.89999999999998</v>
      </c>
      <c r="Y48" s="112"/>
      <c r="Z48" s="188">
        <f>SUM(Z21:Z47)</f>
        <v>492.08000000000004</v>
      </c>
      <c r="AA48" s="112"/>
      <c r="AB48" s="188">
        <f>SUM(AB21:AB47)</f>
        <v>1800.7700000000002</v>
      </c>
      <c r="AC48" s="79"/>
      <c r="AD48" s="140">
        <f>AD24+AD30+AD35+AD40+AD43+AD44+AD45+AD46+AD47</f>
        <v>4958.6299999999992</v>
      </c>
      <c r="AE48" s="80"/>
      <c r="AF48" s="140">
        <f>AF24+AF30+AF35+AF40+AF43+AF44+AF45+AF46+AF47</f>
        <v>0</v>
      </c>
      <c r="AG48" s="80"/>
      <c r="AH48" s="155">
        <f>AH24+AH30+AH35+AH40+AH43+AH44+AH45+AH46+AH47</f>
        <v>4958.6299999999992</v>
      </c>
    </row>
    <row r="49" spans="2:34" ht="18.75" thickBot="1" x14ac:dyDescent="0.45">
      <c r="B49" s="156"/>
      <c r="C49" s="157"/>
      <c r="D49" s="193"/>
      <c r="E49" s="52"/>
      <c r="F49" s="189"/>
      <c r="G49" s="113"/>
      <c r="H49" s="189"/>
      <c r="I49" s="113"/>
      <c r="J49" s="189"/>
      <c r="K49" s="113"/>
      <c r="L49" s="189"/>
      <c r="M49" s="113"/>
      <c r="N49" s="189"/>
      <c r="O49" s="113"/>
      <c r="P49" s="189"/>
      <c r="Q49" s="113"/>
      <c r="R49" s="189"/>
      <c r="S49" s="113"/>
      <c r="T49" s="189"/>
      <c r="U49" s="113"/>
      <c r="V49" s="189"/>
      <c r="W49" s="113"/>
      <c r="X49" s="189"/>
      <c r="Y49" s="113"/>
      <c r="Z49" s="189"/>
      <c r="AA49" s="113"/>
      <c r="AB49" s="189"/>
      <c r="AC49" s="158"/>
      <c r="AD49" s="159">
        <f>SUM(F48:AB49)</f>
        <v>4958.630000000001</v>
      </c>
      <c r="AE49" s="95"/>
      <c r="AF49" s="159"/>
      <c r="AG49" s="95"/>
      <c r="AH49" s="160">
        <f>AD49-AF48</f>
        <v>4958.630000000001</v>
      </c>
    </row>
    <row r="50" spans="2:34" ht="15.75" thickBot="1" x14ac:dyDescent="0.3">
      <c r="B50" s="5"/>
      <c r="C50" s="5"/>
      <c r="D50" s="5"/>
      <c r="E50" s="5"/>
      <c r="F50" s="4"/>
      <c r="G50" s="5"/>
      <c r="H50" s="4"/>
      <c r="I50" s="5"/>
      <c r="J50" s="4"/>
      <c r="K50" s="5"/>
      <c r="L50" s="4"/>
      <c r="M50" s="5"/>
      <c r="N50" s="4"/>
      <c r="O50" s="5"/>
      <c r="P50" s="4"/>
      <c r="Q50" s="5"/>
      <c r="R50" s="4"/>
      <c r="S50" s="5"/>
      <c r="T50" s="4"/>
      <c r="U50" s="5"/>
      <c r="V50" s="4"/>
      <c r="W50" s="5"/>
      <c r="X50" s="4"/>
      <c r="Y50" s="5"/>
      <c r="Z50" s="4"/>
      <c r="AA50" s="5"/>
      <c r="AB50" s="4"/>
      <c r="AC50" s="5"/>
      <c r="AD50" s="5"/>
      <c r="AF50" s="5"/>
      <c r="AG50" s="48"/>
      <c r="AH50" s="5"/>
    </row>
    <row r="51" spans="2:34" ht="18.75" x14ac:dyDescent="0.3">
      <c r="B51" s="162" t="s">
        <v>148</v>
      </c>
      <c r="C51" s="163"/>
      <c r="D51" s="163"/>
      <c r="E51" s="163"/>
      <c r="F51" s="164" t="s">
        <v>136</v>
      </c>
      <c r="G51" s="163"/>
      <c r="H51" s="164" t="s">
        <v>137</v>
      </c>
      <c r="I51" s="163"/>
      <c r="J51" s="164" t="s">
        <v>138</v>
      </c>
      <c r="K51" s="163"/>
      <c r="L51" s="164" t="s">
        <v>139</v>
      </c>
      <c r="M51" s="163"/>
      <c r="N51" s="164" t="s">
        <v>93</v>
      </c>
      <c r="O51" s="163"/>
      <c r="P51" s="164" t="s">
        <v>140</v>
      </c>
      <c r="Q51" s="163"/>
      <c r="R51" s="164" t="s">
        <v>141</v>
      </c>
      <c r="S51" s="163"/>
      <c r="T51" s="164" t="s">
        <v>142</v>
      </c>
      <c r="U51" s="163"/>
      <c r="V51" s="164" t="s">
        <v>143</v>
      </c>
      <c r="W51" s="163"/>
      <c r="X51" s="164" t="s">
        <v>144</v>
      </c>
      <c r="Y51" s="163"/>
      <c r="Z51" s="164" t="s">
        <v>145</v>
      </c>
      <c r="AA51" s="163"/>
      <c r="AB51" s="164" t="s">
        <v>146</v>
      </c>
      <c r="AC51" s="163"/>
      <c r="AD51" s="164" t="s">
        <v>147</v>
      </c>
      <c r="AE51" s="163"/>
      <c r="AF51" s="165" t="s">
        <v>132</v>
      </c>
      <c r="AG51" s="163"/>
      <c r="AH51" s="166" t="s">
        <v>46</v>
      </c>
    </row>
    <row r="52" spans="2:34" ht="18" x14ac:dyDescent="0.4">
      <c r="B52" s="168"/>
      <c r="C52" s="202" t="s">
        <v>149</v>
      </c>
      <c r="D52" s="203"/>
      <c r="E52" s="53"/>
      <c r="F52" s="194">
        <f>F17-F48</f>
        <v>1997.6699999999998</v>
      </c>
      <c r="G52" s="181"/>
      <c r="H52" s="194">
        <f>H17-H48</f>
        <v>212.37</v>
      </c>
      <c r="I52" s="181"/>
      <c r="J52" s="194">
        <f>J17-J48</f>
        <v>546.02</v>
      </c>
      <c r="K52" s="181"/>
      <c r="L52" s="194">
        <f>L17-L48</f>
        <v>545</v>
      </c>
      <c r="M52" s="181"/>
      <c r="N52" s="194">
        <f>N17-N48</f>
        <v>38.24</v>
      </c>
      <c r="O52" s="181"/>
      <c r="P52" s="194">
        <f>P17-P48</f>
        <v>8.02</v>
      </c>
      <c r="Q52" s="181"/>
      <c r="R52" s="194">
        <f>R17-R48</f>
        <v>-1.17</v>
      </c>
      <c r="S52" s="181"/>
      <c r="T52" s="194">
        <f>T17-T48</f>
        <v>-34.770000000000003</v>
      </c>
      <c r="U52" s="181"/>
      <c r="V52" s="194">
        <f>V17-V48</f>
        <v>354.74</v>
      </c>
      <c r="W52" s="181"/>
      <c r="X52" s="194">
        <f>X17-X48</f>
        <v>-221.89999999999998</v>
      </c>
      <c r="Y52" s="181"/>
      <c r="Z52" s="194">
        <f>Z17-Z48</f>
        <v>-472.08000000000004</v>
      </c>
      <c r="AA52" s="181"/>
      <c r="AB52" s="194">
        <f>AB17-AB48</f>
        <v>-550.77000000000021</v>
      </c>
      <c r="AC52" s="181"/>
      <c r="AD52" s="182">
        <f>AD17-AD48</f>
        <v>2421.3700000000008</v>
      </c>
      <c r="AE52" s="181"/>
      <c r="AF52" s="182">
        <f>AF17-AF48</f>
        <v>0</v>
      </c>
      <c r="AG52" s="181"/>
      <c r="AH52" s="183">
        <f>AH17-AH48</f>
        <v>2421.3700000000008</v>
      </c>
    </row>
    <row r="53" spans="2:34" ht="18" x14ac:dyDescent="0.4">
      <c r="B53" s="168"/>
      <c r="C53" s="204"/>
      <c r="D53" s="205"/>
      <c r="E53" s="54"/>
      <c r="F53" s="195"/>
      <c r="G53" s="184"/>
      <c r="H53" s="195"/>
      <c r="I53" s="184"/>
      <c r="J53" s="195"/>
      <c r="K53" s="184"/>
      <c r="L53" s="195"/>
      <c r="M53" s="184"/>
      <c r="N53" s="195"/>
      <c r="O53" s="184"/>
      <c r="P53" s="195"/>
      <c r="Q53" s="184"/>
      <c r="R53" s="195"/>
      <c r="S53" s="184"/>
      <c r="T53" s="195"/>
      <c r="U53" s="184"/>
      <c r="V53" s="195"/>
      <c r="W53" s="184"/>
      <c r="X53" s="195"/>
      <c r="Y53" s="184"/>
      <c r="Z53" s="195"/>
      <c r="AA53" s="184"/>
      <c r="AB53" s="195"/>
      <c r="AC53" s="184"/>
      <c r="AD53" s="185">
        <f>SUM(F52:AB53)</f>
        <v>2421.37</v>
      </c>
      <c r="AE53" s="184"/>
      <c r="AF53" s="79"/>
      <c r="AG53" s="184"/>
      <c r="AH53" s="186">
        <f>AD53-AF52</f>
        <v>2421.37</v>
      </c>
    </row>
    <row r="54" spans="2:34" ht="9.9499999999999993" customHeight="1" thickBot="1" x14ac:dyDescent="0.3">
      <c r="B54" s="167"/>
      <c r="C54" s="178"/>
      <c r="D54" s="56"/>
      <c r="E54" s="56"/>
      <c r="F54" s="57"/>
      <c r="G54" s="56"/>
      <c r="H54" s="57"/>
      <c r="I54" s="56"/>
      <c r="J54" s="57"/>
      <c r="K54" s="56"/>
      <c r="L54" s="57"/>
      <c r="M54" s="56"/>
      <c r="N54" s="57"/>
      <c r="O54" s="56"/>
      <c r="P54" s="57"/>
      <c r="Q54" s="56"/>
      <c r="R54" s="57"/>
      <c r="S54" s="56"/>
      <c r="T54" s="57"/>
      <c r="U54" s="56"/>
      <c r="V54" s="57"/>
      <c r="W54" s="56"/>
      <c r="X54" s="57"/>
      <c r="Y54" s="56"/>
      <c r="Z54" s="57"/>
      <c r="AA54" s="56"/>
      <c r="AB54" s="57"/>
      <c r="AC54" s="56"/>
      <c r="AD54" s="56"/>
      <c r="AE54" s="56"/>
      <c r="AF54" s="56"/>
      <c r="AG54" s="56"/>
      <c r="AH54" s="58"/>
    </row>
    <row r="55" spans="2:34" ht="15.75" thickBot="1" x14ac:dyDescent="0.3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F55" s="5"/>
      <c r="AG55" s="48"/>
      <c r="AH55" s="5"/>
    </row>
    <row r="56" spans="2:34" ht="18.75" x14ac:dyDescent="0.3">
      <c r="B56" s="169" t="s">
        <v>150</v>
      </c>
      <c r="C56" s="170"/>
      <c r="D56" s="170"/>
      <c r="E56" s="170"/>
      <c r="F56" s="175" t="s">
        <v>179</v>
      </c>
      <c r="G56" s="176"/>
      <c r="H56" s="175" t="s">
        <v>137</v>
      </c>
      <c r="I56" s="176"/>
      <c r="J56" s="175" t="s">
        <v>138</v>
      </c>
      <c r="K56" s="176"/>
      <c r="L56" s="175" t="s">
        <v>139</v>
      </c>
      <c r="M56" s="176"/>
      <c r="N56" s="175" t="s">
        <v>93</v>
      </c>
      <c r="O56" s="176"/>
      <c r="P56" s="175" t="s">
        <v>140</v>
      </c>
      <c r="Q56" s="176"/>
      <c r="R56" s="175" t="s">
        <v>141</v>
      </c>
      <c r="S56" s="176"/>
      <c r="T56" s="175" t="s">
        <v>142</v>
      </c>
      <c r="U56" s="176"/>
      <c r="V56" s="175" t="s">
        <v>143</v>
      </c>
      <c r="W56" s="176"/>
      <c r="X56" s="175" t="s">
        <v>144</v>
      </c>
      <c r="Y56" s="176"/>
      <c r="Z56" s="175" t="s">
        <v>145</v>
      </c>
      <c r="AA56" s="176"/>
      <c r="AB56" s="177" t="s">
        <v>180</v>
      </c>
      <c r="AC56" s="5"/>
      <c r="AD56" s="40"/>
      <c r="AF56" s="5"/>
      <c r="AG56" s="48"/>
      <c r="AH56" s="5"/>
    </row>
    <row r="57" spans="2:34" ht="15" customHeight="1" x14ac:dyDescent="0.25">
      <c r="B57" s="171"/>
      <c r="C57" s="200" t="s">
        <v>0</v>
      </c>
      <c r="D57" s="201"/>
      <c r="E57" s="139"/>
      <c r="F57" s="60">
        <v>14813.95</v>
      </c>
      <c r="G57" s="139"/>
      <c r="H57" s="60">
        <v>17369.45</v>
      </c>
      <c r="I57" s="139"/>
      <c r="J57" s="60">
        <v>17752.38</v>
      </c>
      <c r="K57" s="139"/>
      <c r="L57" s="60">
        <v>17326.11</v>
      </c>
      <c r="M57" s="139"/>
      <c r="N57" s="60">
        <v>17871.11</v>
      </c>
      <c r="O57" s="139"/>
      <c r="P57" s="60">
        <v>17871.11</v>
      </c>
      <c r="Q57" s="139"/>
      <c r="R57" s="60">
        <v>17849.13</v>
      </c>
      <c r="S57" s="139"/>
      <c r="T57" s="60">
        <v>17832.810000000001</v>
      </c>
      <c r="U57" s="139"/>
      <c r="V57" s="60">
        <v>17807.759999999998</v>
      </c>
      <c r="W57" s="139"/>
      <c r="X57" s="60">
        <v>17754.96</v>
      </c>
      <c r="Y57" s="139"/>
      <c r="Z57" s="60">
        <v>17720.7</v>
      </c>
      <c r="AA57" s="139"/>
      <c r="AB57" s="61">
        <v>15488.47</v>
      </c>
      <c r="AC57" s="5"/>
      <c r="AD57" s="4"/>
      <c r="AF57" s="5"/>
      <c r="AG57" s="48"/>
      <c r="AH57" s="5"/>
    </row>
    <row r="58" spans="2:34" x14ac:dyDescent="0.25">
      <c r="B58" s="171"/>
      <c r="C58" s="200" t="s">
        <v>1</v>
      </c>
      <c r="D58" s="201"/>
      <c r="E58" s="51"/>
      <c r="F58" s="62"/>
      <c r="G58" s="51"/>
      <c r="H58" s="62"/>
      <c r="I58" s="51"/>
      <c r="J58" s="62"/>
      <c r="K58" s="51"/>
      <c r="L58" s="62"/>
      <c r="M58" s="51"/>
      <c r="N58" s="62"/>
      <c r="O58" s="51"/>
      <c r="P58" s="62"/>
      <c r="Q58" s="51"/>
      <c r="R58" s="62"/>
      <c r="S58" s="51"/>
      <c r="T58" s="62"/>
      <c r="U58" s="51"/>
      <c r="V58" s="62"/>
      <c r="W58" s="51"/>
      <c r="X58" s="62"/>
      <c r="Y58" s="51"/>
      <c r="Z58" s="62"/>
      <c r="AA58" s="51"/>
      <c r="AB58" s="172"/>
      <c r="AC58" s="5"/>
      <c r="AD58" s="4"/>
      <c r="AF58" s="5"/>
      <c r="AG58" s="48"/>
      <c r="AH58" s="5"/>
    </row>
    <row r="59" spans="2:34" x14ac:dyDescent="0.25">
      <c r="B59" s="171"/>
      <c r="C59" s="200" t="s">
        <v>178</v>
      </c>
      <c r="D59" s="201"/>
      <c r="E59" s="51"/>
      <c r="F59" s="60">
        <f>21711.96-75</f>
        <v>21636.959999999999</v>
      </c>
      <c r="G59" s="51"/>
      <c r="H59" s="60">
        <v>25399.3</v>
      </c>
      <c r="I59" s="51"/>
      <c r="J59" s="60">
        <v>25794.9</v>
      </c>
      <c r="K59" s="51"/>
      <c r="L59" s="60">
        <v>25794.9</v>
      </c>
      <c r="M59" s="51"/>
      <c r="N59" s="60">
        <v>25909.62</v>
      </c>
      <c r="O59" s="51"/>
      <c r="P59" s="60">
        <v>25909.62</v>
      </c>
      <c r="Q59" s="51"/>
      <c r="R59" s="60">
        <v>25909.62</v>
      </c>
      <c r="S59" s="51"/>
      <c r="T59" s="60">
        <v>25909.62</v>
      </c>
      <c r="U59" s="51"/>
      <c r="V59" s="60">
        <v>25909.62</v>
      </c>
      <c r="W59" s="51"/>
      <c r="X59" s="60">
        <v>26097.46</v>
      </c>
      <c r="Y59" s="51"/>
      <c r="Z59" s="60">
        <v>26164.53</v>
      </c>
      <c r="AA59" s="51"/>
      <c r="AB59" s="61">
        <v>27374.32</v>
      </c>
      <c r="AC59" s="5"/>
      <c r="AD59" s="4"/>
      <c r="AF59" s="5"/>
      <c r="AG59" s="48"/>
      <c r="AH59" s="5"/>
    </row>
    <row r="60" spans="2:34" x14ac:dyDescent="0.25">
      <c r="B60" s="171"/>
      <c r="C60" s="200" t="s">
        <v>177</v>
      </c>
      <c r="D60" s="201"/>
      <c r="E60" s="51"/>
      <c r="F60" s="63">
        <v>101</v>
      </c>
      <c r="G60" s="51"/>
      <c r="H60" s="63">
        <v>101</v>
      </c>
      <c r="I60" s="51"/>
      <c r="J60" s="63">
        <v>101</v>
      </c>
      <c r="K60" s="51"/>
      <c r="L60" s="63">
        <v>101</v>
      </c>
      <c r="M60" s="51"/>
      <c r="N60" s="63">
        <v>101</v>
      </c>
      <c r="O60" s="51"/>
      <c r="P60" s="63">
        <v>101</v>
      </c>
      <c r="Q60" s="51"/>
      <c r="R60" s="63">
        <v>101</v>
      </c>
      <c r="S60" s="51"/>
      <c r="T60" s="63">
        <v>101</v>
      </c>
      <c r="U60" s="51"/>
      <c r="V60" s="63">
        <v>101</v>
      </c>
      <c r="W60" s="51"/>
      <c r="X60" s="63">
        <v>101</v>
      </c>
      <c r="Y60" s="51"/>
      <c r="Z60" s="63">
        <v>101</v>
      </c>
      <c r="AA60" s="51"/>
      <c r="AB60" s="173">
        <v>101</v>
      </c>
      <c r="AC60" s="5"/>
      <c r="AD60" s="4"/>
      <c r="AF60" s="5"/>
      <c r="AG60" s="48"/>
      <c r="AH60" s="5"/>
    </row>
    <row r="61" spans="2:34" ht="16.5" thickBot="1" x14ac:dyDescent="0.3">
      <c r="B61" s="174"/>
      <c r="C61" s="187" t="s">
        <v>151</v>
      </c>
      <c r="D61" s="187"/>
      <c r="E61" s="52"/>
      <c r="F61" s="158">
        <f>SUM(F57:F60)</f>
        <v>36551.910000000003</v>
      </c>
      <c r="G61" s="161"/>
      <c r="H61" s="158">
        <f>SUM(H57:H60)</f>
        <v>42869.75</v>
      </c>
      <c r="I61" s="161"/>
      <c r="J61" s="158">
        <f>SUM(J57:J60)</f>
        <v>43648.28</v>
      </c>
      <c r="K61" s="161"/>
      <c r="L61" s="158">
        <f>SUM(L57:L60)</f>
        <v>43222.01</v>
      </c>
      <c r="M61" s="161"/>
      <c r="N61" s="158">
        <f>SUM(N57:N60)</f>
        <v>43881.729999999996</v>
      </c>
      <c r="O61" s="161"/>
      <c r="P61" s="158">
        <f>SUM(P57:P60)</f>
        <v>43881.729999999996</v>
      </c>
      <c r="Q61" s="161"/>
      <c r="R61" s="158">
        <f>SUM(R57:R60)</f>
        <v>43859.75</v>
      </c>
      <c r="S61" s="161"/>
      <c r="T61" s="158">
        <f>SUM(T57:T60)</f>
        <v>43843.43</v>
      </c>
      <c r="U61" s="161"/>
      <c r="V61" s="158">
        <f>SUM(V57:V60)</f>
        <v>43818.38</v>
      </c>
      <c r="W61" s="161"/>
      <c r="X61" s="158">
        <f>SUM(X57:X60)</f>
        <v>43953.42</v>
      </c>
      <c r="Y61" s="161"/>
      <c r="Z61" s="158">
        <f>SUM(Z57:Z60)</f>
        <v>43986.229999999996</v>
      </c>
      <c r="AA61" s="161"/>
      <c r="AB61" s="179">
        <f>SUM(AB57:AB60)</f>
        <v>42963.79</v>
      </c>
      <c r="AC61" s="5"/>
      <c r="AD61" s="4"/>
      <c r="AF61" s="5"/>
      <c r="AG61" s="48"/>
      <c r="AH61" s="5"/>
    </row>
    <row r="62" spans="2:34" x14ac:dyDescent="0.25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67"/>
      <c r="Q62" s="5"/>
      <c r="R62" s="4"/>
      <c r="S62" s="5"/>
      <c r="T62" s="4"/>
      <c r="U62" s="5"/>
      <c r="V62" s="5"/>
      <c r="W62" s="5"/>
      <c r="X62" s="5"/>
      <c r="Y62" s="5"/>
      <c r="Z62" s="5"/>
      <c r="AA62" s="5"/>
      <c r="AB62" s="5"/>
      <c r="AC62" s="5"/>
      <c r="AD62" s="5"/>
      <c r="AF62" s="5"/>
      <c r="AG62" s="48"/>
      <c r="AH62" s="5"/>
    </row>
    <row r="63" spans="2:34" x14ac:dyDescent="0.25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F63" s="5"/>
      <c r="AG63" s="48"/>
      <c r="AH63" s="5"/>
    </row>
    <row r="64" spans="2:34" x14ac:dyDescent="0.25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F64" s="5"/>
      <c r="AG64" s="48"/>
      <c r="AH64" s="5"/>
    </row>
    <row r="65" spans="2:34" x14ac:dyDescent="0.25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F65" s="5"/>
      <c r="AG65" s="48"/>
      <c r="AH65" s="5"/>
    </row>
    <row r="66" spans="2:34" x14ac:dyDescent="0.25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F66" s="5"/>
      <c r="AG66" s="48"/>
      <c r="AH66" s="5"/>
    </row>
    <row r="67" spans="2:34" x14ac:dyDescent="0.25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F67" s="5"/>
      <c r="AG67" s="48"/>
      <c r="AH67" s="5"/>
    </row>
    <row r="68" spans="2:34" x14ac:dyDescent="0.25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F68" s="5"/>
      <c r="AG68" s="48"/>
      <c r="AH68" s="5"/>
    </row>
    <row r="69" spans="2:34" x14ac:dyDescent="0.25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F69" s="5"/>
      <c r="AG69" s="48"/>
      <c r="AH69" s="5"/>
    </row>
    <row r="70" spans="2:34" x14ac:dyDescent="0.25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F70" s="5"/>
      <c r="AG70" s="48"/>
      <c r="AH70" s="5"/>
    </row>
    <row r="71" spans="2:34" x14ac:dyDescent="0.25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F71" s="5"/>
      <c r="AG71" s="48"/>
      <c r="AH71" s="5"/>
    </row>
    <row r="72" spans="2:34" x14ac:dyDescent="0.25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F72" s="5"/>
      <c r="AG72" s="48"/>
      <c r="AH72" s="5"/>
    </row>
    <row r="73" spans="2:34" x14ac:dyDescent="0.25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F73" s="5"/>
      <c r="AG73" s="48"/>
      <c r="AH73" s="5"/>
    </row>
    <row r="74" spans="2:34" x14ac:dyDescent="0.25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F74" s="5"/>
      <c r="AG74" s="48"/>
      <c r="AH74" s="5"/>
    </row>
    <row r="75" spans="2:34" x14ac:dyDescent="0.25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F75" s="5"/>
      <c r="AG75" s="48"/>
      <c r="AH75" s="5"/>
    </row>
    <row r="76" spans="2:34" x14ac:dyDescent="0.25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F76" s="5"/>
      <c r="AG76" s="48"/>
      <c r="AH76" s="5"/>
    </row>
    <row r="77" spans="2:34" x14ac:dyDescent="0.25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F77" s="5"/>
      <c r="AG77" s="48"/>
      <c r="AH77" s="5"/>
    </row>
    <row r="78" spans="2:34" x14ac:dyDescent="0.25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F78" s="5"/>
      <c r="AG78" s="48"/>
      <c r="AH78" s="5"/>
    </row>
  </sheetData>
  <mergeCells count="52">
    <mergeCell ref="C60:D60"/>
    <mergeCell ref="C59:D59"/>
    <mergeCell ref="C58:D58"/>
    <mergeCell ref="C57:D57"/>
    <mergeCell ref="F52:F53"/>
    <mergeCell ref="C52:D53"/>
    <mergeCell ref="AB52:AB53"/>
    <mergeCell ref="Z52:Z53"/>
    <mergeCell ref="L48:L49"/>
    <mergeCell ref="J48:J49"/>
    <mergeCell ref="H48:H49"/>
    <mergeCell ref="L52:L53"/>
    <mergeCell ref="J52:J53"/>
    <mergeCell ref="X52:X53"/>
    <mergeCell ref="V52:V53"/>
    <mergeCell ref="T52:T53"/>
    <mergeCell ref="R52:R53"/>
    <mergeCell ref="P52:P53"/>
    <mergeCell ref="N52:N53"/>
    <mergeCell ref="T48:T49"/>
    <mergeCell ref="R48:R49"/>
    <mergeCell ref="P48:P49"/>
    <mergeCell ref="N48:N49"/>
    <mergeCell ref="H52:H53"/>
    <mergeCell ref="C4:C6"/>
    <mergeCell ref="C7:C9"/>
    <mergeCell ref="C10:C12"/>
    <mergeCell ref="D17:D18"/>
    <mergeCell ref="L17:L18"/>
    <mergeCell ref="J17:J18"/>
    <mergeCell ref="H17:H18"/>
    <mergeCell ref="V17:V18"/>
    <mergeCell ref="T17:T18"/>
    <mergeCell ref="R17:R18"/>
    <mergeCell ref="P17:P18"/>
    <mergeCell ref="N17:N18"/>
    <mergeCell ref="C61:D61"/>
    <mergeCell ref="F17:F18"/>
    <mergeCell ref="AB17:AB18"/>
    <mergeCell ref="Z17:Z18"/>
    <mergeCell ref="X17:X18"/>
    <mergeCell ref="C21:C24"/>
    <mergeCell ref="C25:C30"/>
    <mergeCell ref="C31:C35"/>
    <mergeCell ref="C36:C40"/>
    <mergeCell ref="F48:F49"/>
    <mergeCell ref="C41:C43"/>
    <mergeCell ref="D48:D49"/>
    <mergeCell ref="AB48:AB49"/>
    <mergeCell ref="Z48:Z49"/>
    <mergeCell ref="X48:X49"/>
    <mergeCell ref="V48:V49"/>
  </mergeCells>
  <printOptions horizontalCentered="1" verticalCentered="1"/>
  <pageMargins left="0.25" right="0.25" top="0.5" bottom="0.5" header="0.3" footer="0.3"/>
  <pageSetup scale="67" orientation="landscape" r:id="rId1"/>
  <ignoredErrors>
    <ignoredError sqref="AD9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workbookViewId="0">
      <pane ySplit="1" topLeftCell="A2" activePane="bottomLeft" state="frozen"/>
      <selection pane="bottomLeft" activeCell="T30" sqref="T30"/>
    </sheetView>
  </sheetViews>
  <sheetFormatPr defaultRowHeight="15" x14ac:dyDescent="0.25"/>
  <cols>
    <col min="1" max="1" width="3.85546875" customWidth="1"/>
    <col min="2" max="2" width="10.42578125" customWidth="1"/>
    <col min="3" max="3" width="31.85546875" bestFit="1" customWidth="1"/>
    <col min="4" max="4" width="9.7109375" customWidth="1"/>
    <col min="5" max="5" width="1.7109375" customWidth="1"/>
    <col min="6" max="6" width="9.85546875" bestFit="1" customWidth="1"/>
    <col min="7" max="7" width="1.7109375" customWidth="1"/>
    <col min="8" max="8" width="9.85546875" customWidth="1"/>
    <col min="9" max="9" width="1.7109375" customWidth="1"/>
    <col min="10" max="10" width="9.85546875" bestFit="1" customWidth="1"/>
    <col min="11" max="12" width="1.7109375" customWidth="1"/>
    <col min="13" max="13" width="9.85546875" bestFit="1" customWidth="1"/>
    <col min="15" max="15" width="9.5703125" bestFit="1" customWidth="1"/>
  </cols>
  <sheetData>
    <row r="1" spans="1:15" x14ac:dyDescent="0.25">
      <c r="B1" s="6" t="s">
        <v>131</v>
      </c>
      <c r="D1" t="s">
        <v>59</v>
      </c>
      <c r="F1" s="3" t="s">
        <v>10</v>
      </c>
      <c r="H1" s="3" t="s">
        <v>11</v>
      </c>
      <c r="J1" s="3" t="s">
        <v>12</v>
      </c>
      <c r="M1" s="3" t="s">
        <v>13</v>
      </c>
      <c r="N1" t="s">
        <v>45</v>
      </c>
      <c r="O1" t="s">
        <v>46</v>
      </c>
    </row>
    <row r="2" spans="1:15" x14ac:dyDescent="0.25">
      <c r="A2" t="s">
        <v>3</v>
      </c>
    </row>
    <row r="3" spans="1:15" x14ac:dyDescent="0.25">
      <c r="A3" t="s">
        <v>28</v>
      </c>
      <c r="D3" s="10"/>
      <c r="F3" s="1"/>
      <c r="H3" s="1"/>
      <c r="J3" s="1"/>
      <c r="M3" s="1">
        <f>SUM(D4:L15)</f>
        <v>0</v>
      </c>
      <c r="O3" s="1">
        <f>M3-N3</f>
        <v>0</v>
      </c>
    </row>
    <row r="4" spans="1:15" x14ac:dyDescent="0.25">
      <c r="B4" t="s">
        <v>23</v>
      </c>
      <c r="D4" s="10"/>
      <c r="F4" s="10"/>
      <c r="H4" s="10"/>
      <c r="J4" s="1"/>
      <c r="M4" s="1"/>
    </row>
    <row r="5" spans="1:15" x14ac:dyDescent="0.25">
      <c r="B5" t="s">
        <v>63</v>
      </c>
      <c r="D5" s="10"/>
      <c r="F5" s="10"/>
      <c r="H5" s="10"/>
      <c r="J5" s="1"/>
      <c r="M5" s="1"/>
    </row>
    <row r="6" spans="1:15" s="8" customFormat="1" x14ac:dyDescent="0.25">
      <c r="B6" s="8" t="s">
        <v>24</v>
      </c>
      <c r="C6"/>
      <c r="D6" s="10"/>
      <c r="F6" s="10"/>
      <c r="H6"/>
      <c r="J6" s="9"/>
      <c r="M6" s="9"/>
    </row>
    <row r="7" spans="1:15" s="8" customFormat="1" x14ac:dyDescent="0.25">
      <c r="B7" s="8" t="s">
        <v>24</v>
      </c>
      <c r="C7"/>
      <c r="D7" s="10"/>
      <c r="F7" s="10"/>
      <c r="H7" s="12"/>
      <c r="J7" s="9"/>
      <c r="M7" s="9"/>
    </row>
    <row r="8" spans="1:15" s="8" customFormat="1" x14ac:dyDescent="0.25">
      <c r="B8" s="8" t="s">
        <v>24</v>
      </c>
      <c r="C8"/>
      <c r="D8" s="10"/>
      <c r="F8" s="10"/>
      <c r="H8" s="12"/>
      <c r="J8" s="9"/>
      <c r="M8" s="9"/>
    </row>
    <row r="9" spans="1:15" x14ac:dyDescent="0.25">
      <c r="B9" t="s">
        <v>25</v>
      </c>
      <c r="D9" s="10"/>
      <c r="F9" s="10"/>
      <c r="H9" s="10"/>
      <c r="J9" s="1"/>
      <c r="M9" s="1"/>
    </row>
    <row r="10" spans="1:15" x14ac:dyDescent="0.25">
      <c r="B10" t="s">
        <v>25</v>
      </c>
      <c r="D10" s="10"/>
      <c r="F10" s="10"/>
      <c r="H10" s="10"/>
      <c r="J10" s="1"/>
      <c r="M10" s="1"/>
    </row>
    <row r="11" spans="1:15" x14ac:dyDescent="0.25">
      <c r="B11" s="15" t="s">
        <v>26</v>
      </c>
      <c r="D11" s="10"/>
      <c r="F11" s="10"/>
      <c r="H11" s="10"/>
      <c r="J11" s="11"/>
      <c r="M11" s="1"/>
    </row>
    <row r="12" spans="1:15" x14ac:dyDescent="0.25">
      <c r="B12" s="15" t="s">
        <v>25</v>
      </c>
      <c r="D12" s="10"/>
      <c r="F12" s="10"/>
      <c r="H12" s="10"/>
      <c r="J12" s="11"/>
      <c r="M12" s="1"/>
    </row>
    <row r="13" spans="1:15" x14ac:dyDescent="0.25">
      <c r="B13" t="s">
        <v>27</v>
      </c>
      <c r="D13" s="10"/>
      <c r="F13" s="10"/>
      <c r="H13" s="10"/>
      <c r="J13" s="10"/>
      <c r="M13" s="1"/>
    </row>
    <row r="14" spans="1:15" x14ac:dyDescent="0.25">
      <c r="B14" t="s">
        <v>27</v>
      </c>
      <c r="D14" s="10"/>
      <c r="H14" s="10"/>
      <c r="J14" s="13"/>
      <c r="M14" s="1"/>
    </row>
    <row r="15" spans="1:15" x14ac:dyDescent="0.25">
      <c r="B15" t="s">
        <v>61</v>
      </c>
      <c r="D15" s="10"/>
      <c r="H15" s="10"/>
      <c r="J15" s="13"/>
      <c r="M15" s="1"/>
    </row>
    <row r="16" spans="1:15" x14ac:dyDescent="0.25">
      <c r="D16" s="10"/>
      <c r="F16" s="1"/>
      <c r="H16" s="1"/>
      <c r="J16" s="13"/>
      <c r="M16" s="1"/>
    </row>
    <row r="17" spans="1:15" x14ac:dyDescent="0.25">
      <c r="A17" t="s">
        <v>29</v>
      </c>
      <c r="D17" s="10"/>
      <c r="F17" s="1"/>
      <c r="H17" s="1"/>
      <c r="J17" s="13"/>
      <c r="M17" s="1">
        <f>SUM(D18:J20)</f>
        <v>0</v>
      </c>
      <c r="O17" s="1">
        <f>M17-N17</f>
        <v>0</v>
      </c>
    </row>
    <row r="18" spans="1:15" x14ac:dyDescent="0.25">
      <c r="C18" t="s">
        <v>30</v>
      </c>
      <c r="D18" s="10"/>
      <c r="F18" s="10"/>
      <c r="H18" s="1"/>
      <c r="J18" s="1"/>
      <c r="M18" s="1"/>
    </row>
    <row r="19" spans="1:15" x14ac:dyDescent="0.25">
      <c r="C19" t="s">
        <v>47</v>
      </c>
      <c r="D19" s="10"/>
      <c r="F19" s="1"/>
      <c r="H19" s="1"/>
      <c r="J19" s="13"/>
      <c r="M19" s="1"/>
    </row>
    <row r="20" spans="1:15" x14ac:dyDescent="0.25">
      <c r="D20" s="10"/>
      <c r="F20" s="1"/>
      <c r="H20" s="1"/>
      <c r="J20" s="1"/>
      <c r="M20" s="1"/>
    </row>
    <row r="21" spans="1:15" x14ac:dyDescent="0.25">
      <c r="B21" t="s">
        <v>16</v>
      </c>
      <c r="D21" s="2"/>
      <c r="F21" s="2"/>
      <c r="H21" s="2"/>
      <c r="J21" s="2"/>
      <c r="M21" s="1">
        <f>SUM(D21:K21)</f>
        <v>0</v>
      </c>
    </row>
    <row r="22" spans="1:15" x14ac:dyDescent="0.25">
      <c r="B22" t="s">
        <v>18</v>
      </c>
      <c r="D22" s="10">
        <f>SUM(D3:D21)</f>
        <v>0</v>
      </c>
      <c r="E22" s="10"/>
      <c r="F22" s="10">
        <f>SUM(F3:F21)</f>
        <v>0</v>
      </c>
      <c r="G22" s="10"/>
      <c r="H22" s="10">
        <f>SUM(H3:H21)</f>
        <v>0</v>
      </c>
      <c r="I22" s="10"/>
      <c r="J22" s="10">
        <f>SUM(J3:J21)</f>
        <v>0</v>
      </c>
      <c r="K22" s="10"/>
      <c r="L22" s="10"/>
      <c r="M22" s="10"/>
    </row>
    <row r="23" spans="1:15" x14ac:dyDescent="0.25">
      <c r="B23" t="s">
        <v>17</v>
      </c>
      <c r="D23" s="10"/>
      <c r="E23" s="10"/>
      <c r="F23" s="10"/>
      <c r="G23" s="10"/>
      <c r="H23" s="10"/>
      <c r="I23" s="10"/>
      <c r="J23" s="10"/>
      <c r="K23" s="10"/>
      <c r="L23" s="10"/>
      <c r="M23" s="10">
        <f>SUM(M3:M21)</f>
        <v>0</v>
      </c>
    </row>
    <row r="24" spans="1:15" x14ac:dyDescent="0.25">
      <c r="M24" s="1"/>
    </row>
    <row r="25" spans="1:15" x14ac:dyDescent="0.25">
      <c r="A25" t="s">
        <v>5</v>
      </c>
      <c r="O25" s="1">
        <f>M38-N25</f>
        <v>0</v>
      </c>
    </row>
    <row r="26" spans="1:15" x14ac:dyDescent="0.25">
      <c r="B26" t="s">
        <v>32</v>
      </c>
      <c r="M26" s="1">
        <f>SUM(D26:K26)</f>
        <v>0</v>
      </c>
    </row>
    <row r="27" spans="1:15" x14ac:dyDescent="0.25">
      <c r="B27" t="s">
        <v>31</v>
      </c>
      <c r="F27" s="1"/>
      <c r="H27" s="1"/>
      <c r="J27" s="1"/>
      <c r="M27" s="1">
        <f>SUM(H28:J30)</f>
        <v>0</v>
      </c>
    </row>
    <row r="28" spans="1:15" x14ac:dyDescent="0.25">
      <c r="F28" s="1"/>
      <c r="H28" s="1"/>
      <c r="J28" s="1"/>
      <c r="M28" s="1"/>
    </row>
    <row r="29" spans="1:15" x14ac:dyDescent="0.25">
      <c r="F29" s="1"/>
      <c r="H29" s="1"/>
      <c r="J29" s="1"/>
      <c r="M29" s="1"/>
    </row>
    <row r="30" spans="1:15" x14ac:dyDescent="0.25">
      <c r="F30" s="1"/>
      <c r="H30" s="1"/>
      <c r="J30" s="1"/>
      <c r="M30" s="1"/>
    </row>
    <row r="31" spans="1:15" x14ac:dyDescent="0.25">
      <c r="B31" t="s">
        <v>79</v>
      </c>
      <c r="F31" s="1"/>
      <c r="H31" s="1"/>
      <c r="J31" s="1"/>
      <c r="M31" s="1">
        <f>SUM(H32:J35)</f>
        <v>0</v>
      </c>
    </row>
    <row r="32" spans="1:15" x14ac:dyDescent="0.25">
      <c r="C32" t="s">
        <v>82</v>
      </c>
      <c r="F32" s="1"/>
      <c r="H32" s="1"/>
      <c r="J32" s="1"/>
      <c r="M32" s="1"/>
    </row>
    <row r="33" spans="1:13" x14ac:dyDescent="0.25">
      <c r="C33" t="s">
        <v>80</v>
      </c>
      <c r="F33" s="1"/>
      <c r="H33" s="1"/>
      <c r="J33" s="1"/>
      <c r="M33" s="1"/>
    </row>
    <row r="34" spans="1:13" x14ac:dyDescent="0.25">
      <c r="C34" t="s">
        <v>81</v>
      </c>
      <c r="F34" s="1"/>
      <c r="H34" s="1"/>
      <c r="J34" s="1"/>
      <c r="M34" s="1"/>
    </row>
    <row r="35" spans="1:13" x14ac:dyDescent="0.25">
      <c r="C35" t="s">
        <v>83</v>
      </c>
      <c r="F35" s="1"/>
      <c r="H35" s="1"/>
      <c r="J35" s="1"/>
      <c r="M35" s="1"/>
    </row>
    <row r="36" spans="1:13" x14ac:dyDescent="0.25">
      <c r="B36" t="s">
        <v>16</v>
      </c>
      <c r="D36" s="2"/>
      <c r="F36" s="2"/>
      <c r="H36" s="2"/>
      <c r="J36" s="2"/>
      <c r="M36" s="1">
        <f>SUM(E36:K36)</f>
        <v>0</v>
      </c>
    </row>
    <row r="37" spans="1:13" x14ac:dyDescent="0.25">
      <c r="B37" t="s">
        <v>19</v>
      </c>
      <c r="D37" s="10">
        <f>SUM(D27:D36)</f>
        <v>0</v>
      </c>
      <c r="E37" s="10"/>
      <c r="F37" s="10">
        <f>SUM(F27:F36)</f>
        <v>0</v>
      </c>
      <c r="G37" s="10"/>
      <c r="H37" s="10">
        <f>SUM(H26:H36)</f>
        <v>0</v>
      </c>
      <c r="I37" s="10"/>
      <c r="J37" s="10">
        <f>SUM(J26:J36)</f>
        <v>0</v>
      </c>
      <c r="M37" s="1"/>
    </row>
    <row r="38" spans="1:13" x14ac:dyDescent="0.25">
      <c r="B38" t="s">
        <v>20</v>
      </c>
      <c r="F38" s="1"/>
      <c r="H38" s="1"/>
      <c r="J38" s="1"/>
      <c r="M38" s="1">
        <f>SUM(M25:M36)</f>
        <v>0</v>
      </c>
    </row>
    <row r="40" spans="1:13" x14ac:dyDescent="0.25">
      <c r="A40" t="s">
        <v>15</v>
      </c>
      <c r="D40" s="10">
        <f>D22-D37</f>
        <v>0</v>
      </c>
      <c r="E40" s="10"/>
      <c r="F40" s="10">
        <f>F22-F37</f>
        <v>0</v>
      </c>
      <c r="G40" s="10"/>
      <c r="H40" s="10">
        <f>H22-H37</f>
        <v>0</v>
      </c>
      <c r="I40" s="10"/>
      <c r="J40" s="10">
        <f>J22-J37</f>
        <v>0</v>
      </c>
      <c r="K40" s="10"/>
      <c r="L40" s="10"/>
      <c r="M40" s="10"/>
    </row>
    <row r="41" spans="1:13" x14ac:dyDescent="0.25">
      <c r="A41" t="s">
        <v>14</v>
      </c>
      <c r="D41" s="10"/>
      <c r="E41" s="10"/>
      <c r="F41" s="10"/>
      <c r="G41" s="10"/>
      <c r="H41" s="10"/>
      <c r="I41" s="10"/>
      <c r="J41" s="10"/>
      <c r="K41" s="10"/>
      <c r="L41" s="10"/>
      <c r="M41" s="10">
        <f>M23-M38</f>
        <v>0</v>
      </c>
    </row>
  </sheetData>
  <printOptions horizontalCentered="1" verticalCentered="1"/>
  <pageMargins left="0.25" right="0.25" top="0.5" bottom="0.5" header="0.3" footer="0.3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E26" sqref="E26"/>
    </sheetView>
  </sheetViews>
  <sheetFormatPr defaultRowHeight="15" x14ac:dyDescent="0.25"/>
  <cols>
    <col min="1" max="1" width="12.42578125" bestFit="1" customWidth="1"/>
    <col min="2" max="2" width="9.140625" bestFit="1" customWidth="1"/>
    <col min="3" max="3" width="27" bestFit="1" customWidth="1"/>
    <col min="4" max="4" width="16.28515625" bestFit="1" customWidth="1"/>
    <col min="5" max="5" width="34" bestFit="1" customWidth="1"/>
    <col min="6" max="6" width="12.5703125" bestFit="1" customWidth="1"/>
    <col min="7" max="7" width="9.5703125" bestFit="1" customWidth="1"/>
    <col min="8" max="8" width="12.42578125" bestFit="1" customWidth="1"/>
    <col min="9" max="9" width="14.28515625" bestFit="1" customWidth="1"/>
  </cols>
  <sheetData>
    <row r="1" spans="1:10" x14ac:dyDescent="0.25">
      <c r="A1" s="18" t="s">
        <v>64</v>
      </c>
      <c r="B1" s="19" t="s">
        <v>65</v>
      </c>
      <c r="C1" s="20" t="s">
        <v>4</v>
      </c>
      <c r="D1" s="20" t="s">
        <v>66</v>
      </c>
      <c r="E1" s="20" t="s">
        <v>67</v>
      </c>
      <c r="F1" s="21" t="s">
        <v>68</v>
      </c>
      <c r="G1" s="21" t="s">
        <v>69</v>
      </c>
      <c r="H1" s="22" t="s">
        <v>70</v>
      </c>
      <c r="I1" s="22" t="s">
        <v>75</v>
      </c>
      <c r="J1" s="20" t="s">
        <v>71</v>
      </c>
    </row>
    <row r="2" spans="1:10" x14ac:dyDescent="0.25">
      <c r="A2" s="23"/>
      <c r="B2" s="10"/>
      <c r="E2" s="24"/>
      <c r="F2" s="25"/>
      <c r="G2" s="26"/>
      <c r="H2" s="10"/>
      <c r="I2" s="10"/>
    </row>
    <row r="3" spans="1:10" x14ac:dyDescent="0.25">
      <c r="A3" s="23"/>
      <c r="B3" s="10"/>
      <c r="E3" s="24"/>
      <c r="F3" s="25"/>
      <c r="G3" s="26"/>
      <c r="H3" s="10"/>
      <c r="I3" s="10"/>
    </row>
    <row r="4" spans="1:10" x14ac:dyDescent="0.25">
      <c r="A4" s="23"/>
      <c r="B4" s="10"/>
      <c r="F4" s="25"/>
      <c r="G4" s="26"/>
      <c r="H4" s="10"/>
      <c r="I4" s="10"/>
    </row>
    <row r="5" spans="1:10" x14ac:dyDescent="0.25">
      <c r="A5" s="23"/>
      <c r="B5" s="10"/>
      <c r="E5" s="24"/>
      <c r="F5" s="25"/>
      <c r="G5" s="26"/>
      <c r="H5" s="10"/>
      <c r="I5" s="10"/>
    </row>
    <row r="6" spans="1:10" x14ac:dyDescent="0.25">
      <c r="A6" s="23"/>
      <c r="B6" s="10"/>
      <c r="F6" s="25"/>
      <c r="G6" s="26"/>
      <c r="H6" s="10"/>
      <c r="I6" s="10"/>
    </row>
    <row r="7" spans="1:10" x14ac:dyDescent="0.25">
      <c r="A7" s="23"/>
      <c r="B7" s="10"/>
      <c r="F7" s="25"/>
      <c r="G7" s="26"/>
      <c r="H7" s="10"/>
      <c r="I7" s="10"/>
    </row>
    <row r="8" spans="1:10" x14ac:dyDescent="0.25">
      <c r="A8" s="23"/>
      <c r="B8" s="10"/>
      <c r="E8" s="24"/>
      <c r="F8" s="25"/>
      <c r="G8" s="26"/>
      <c r="H8" s="10"/>
      <c r="I8" s="10"/>
    </row>
    <row r="9" spans="1:10" x14ac:dyDescent="0.25">
      <c r="A9" s="23"/>
      <c r="B9" s="10"/>
      <c r="F9" s="25"/>
      <c r="G9" s="26"/>
      <c r="H9" s="10"/>
      <c r="I9" s="10"/>
    </row>
    <row r="10" spans="1:10" x14ac:dyDescent="0.25">
      <c r="A10" s="23"/>
      <c r="B10" s="10"/>
      <c r="F10" s="25"/>
      <c r="G10" s="26"/>
      <c r="H10" s="10"/>
      <c r="I10" s="10"/>
    </row>
    <row r="11" spans="1:10" x14ac:dyDescent="0.25">
      <c r="A11" s="23"/>
      <c r="B11" s="10"/>
      <c r="E11" s="24"/>
      <c r="F11" s="25"/>
      <c r="G11" s="26"/>
      <c r="H11" s="10"/>
      <c r="I11" s="10"/>
    </row>
    <row r="12" spans="1:10" x14ac:dyDescent="0.25">
      <c r="A12" s="23"/>
      <c r="B12" s="10"/>
      <c r="E12" s="24"/>
      <c r="F12" s="25"/>
      <c r="G12" s="26"/>
      <c r="H12" s="10"/>
      <c r="I12" s="10"/>
    </row>
    <row r="13" spans="1:10" x14ac:dyDescent="0.25">
      <c r="A13" s="23"/>
      <c r="B13" s="10"/>
      <c r="F13" s="25"/>
      <c r="G13" s="26"/>
      <c r="H13" s="10"/>
      <c r="I13" s="10"/>
    </row>
    <row r="14" spans="1:10" x14ac:dyDescent="0.25">
      <c r="A14" s="23"/>
      <c r="B14" s="10"/>
      <c r="E14" s="24"/>
      <c r="F14" s="25"/>
      <c r="G14" s="26"/>
      <c r="H14" s="10"/>
      <c r="I14" s="10"/>
    </row>
    <row r="15" spans="1:10" x14ac:dyDescent="0.25">
      <c r="A15" s="27"/>
      <c r="B15" s="10"/>
      <c r="F15" s="25"/>
      <c r="G15" s="26"/>
      <c r="H15" s="10"/>
      <c r="I15" s="10"/>
    </row>
    <row r="16" spans="1:10" x14ac:dyDescent="0.25">
      <c r="A16" s="27"/>
      <c r="B16" s="28">
        <f>SUM(B3:B14)</f>
        <v>0</v>
      </c>
      <c r="F16" s="29"/>
      <c r="G16" s="30"/>
      <c r="H16" s="31">
        <f>SUM(H3:H14)</f>
        <v>0</v>
      </c>
      <c r="I16" s="31"/>
      <c r="J16" s="32" t="s">
        <v>72</v>
      </c>
    </row>
    <row r="17" spans="1:10" x14ac:dyDescent="0.25">
      <c r="A17" s="27"/>
      <c r="B17" s="14"/>
      <c r="F17" s="30"/>
      <c r="G17" s="30"/>
      <c r="H17" s="10"/>
      <c r="I17" s="10"/>
    </row>
    <row r="18" spans="1:10" x14ac:dyDescent="0.25">
      <c r="A18" s="18" t="s">
        <v>73</v>
      </c>
      <c r="B18" s="19" t="s">
        <v>65</v>
      </c>
      <c r="C18" s="20" t="s">
        <v>4</v>
      </c>
      <c r="D18" s="20" t="s">
        <v>66</v>
      </c>
      <c r="E18" s="20"/>
      <c r="F18" s="21" t="s">
        <v>68</v>
      </c>
      <c r="G18" s="21" t="s">
        <v>69</v>
      </c>
      <c r="H18" s="22" t="s">
        <v>74</v>
      </c>
      <c r="I18" s="22" t="s">
        <v>75</v>
      </c>
      <c r="J18" s="20" t="s">
        <v>71</v>
      </c>
    </row>
    <row r="19" spans="1:10" x14ac:dyDescent="0.25">
      <c r="A19" s="27" t="s">
        <v>23</v>
      </c>
      <c r="B19" s="10"/>
      <c r="C19" s="17"/>
      <c r="E19" s="24"/>
      <c r="F19" s="26"/>
      <c r="G19" s="26"/>
      <c r="H19" s="10"/>
      <c r="I19" s="10"/>
    </row>
    <row r="20" spans="1:10" x14ac:dyDescent="0.25">
      <c r="A20" s="27" t="s">
        <v>63</v>
      </c>
      <c r="B20" s="10"/>
      <c r="E20" s="24"/>
      <c r="F20" s="26"/>
      <c r="G20" s="26"/>
      <c r="H20" s="10"/>
      <c r="I20" s="10"/>
    </row>
    <row r="21" spans="1:10" x14ac:dyDescent="0.25">
      <c r="A21" s="27" t="s">
        <v>24</v>
      </c>
      <c r="B21" s="10"/>
      <c r="E21" s="24"/>
      <c r="F21" s="26"/>
      <c r="G21" s="26"/>
      <c r="H21" s="10"/>
      <c r="I21" s="10"/>
    </row>
    <row r="22" spans="1:10" x14ac:dyDescent="0.25">
      <c r="A22" s="27" t="s">
        <v>24</v>
      </c>
      <c r="B22" s="10"/>
      <c r="E22" s="24"/>
      <c r="F22" s="26"/>
      <c r="G22" s="26"/>
      <c r="H22" s="10"/>
      <c r="I22" s="10"/>
    </row>
    <row r="23" spans="1:10" x14ac:dyDescent="0.25">
      <c r="A23" s="27" t="s">
        <v>24</v>
      </c>
      <c r="B23" s="10"/>
      <c r="E23" s="24"/>
      <c r="F23" s="26"/>
      <c r="G23" s="26"/>
      <c r="H23" s="10"/>
      <c r="I23" s="10"/>
    </row>
    <row r="24" spans="1:10" x14ac:dyDescent="0.25">
      <c r="A24" s="27" t="s">
        <v>26</v>
      </c>
      <c r="B24" s="10"/>
      <c r="E24" s="24"/>
      <c r="F24" s="26"/>
      <c r="G24" s="26"/>
      <c r="H24" s="10"/>
      <c r="I24" s="10"/>
    </row>
    <row r="25" spans="1:10" x14ac:dyDescent="0.25">
      <c r="A25" s="27" t="s">
        <v>26</v>
      </c>
      <c r="B25" s="10"/>
      <c r="E25" s="24"/>
      <c r="F25" s="26"/>
      <c r="G25" s="26"/>
      <c r="H25" s="10"/>
      <c r="I25" s="10"/>
    </row>
    <row r="26" spans="1:10" x14ac:dyDescent="0.25">
      <c r="A26" s="27" t="s">
        <v>26</v>
      </c>
      <c r="B26" s="10"/>
      <c r="E26" s="24"/>
      <c r="F26" s="26"/>
      <c r="G26" s="26"/>
      <c r="H26" s="10"/>
      <c r="I26" s="10"/>
    </row>
    <row r="27" spans="1:10" x14ac:dyDescent="0.25">
      <c r="A27" s="27" t="s">
        <v>26</v>
      </c>
      <c r="B27" s="10"/>
      <c r="E27" s="24"/>
      <c r="F27" s="26"/>
      <c r="G27" s="26"/>
      <c r="H27" s="10"/>
      <c r="I27" s="10"/>
    </row>
    <row r="28" spans="1:10" x14ac:dyDescent="0.25">
      <c r="A28" s="27" t="s">
        <v>27</v>
      </c>
      <c r="B28" s="10"/>
      <c r="E28" s="24"/>
      <c r="F28" s="26"/>
      <c r="G28" s="26"/>
      <c r="H28" s="10"/>
      <c r="I28" s="10"/>
    </row>
    <row r="29" spans="1:10" x14ac:dyDescent="0.25">
      <c r="A29" s="27" t="s">
        <v>27</v>
      </c>
      <c r="B29" s="10"/>
      <c r="E29" s="24"/>
      <c r="F29" s="26"/>
      <c r="G29" s="33"/>
      <c r="H29" s="12"/>
      <c r="I29" s="10"/>
    </row>
    <row r="30" spans="1:10" x14ac:dyDescent="0.25">
      <c r="A30" s="27" t="s">
        <v>27</v>
      </c>
      <c r="B30" s="10"/>
      <c r="E30" s="24"/>
      <c r="F30" s="26"/>
      <c r="G30" s="33"/>
      <c r="H30" s="12"/>
      <c r="I30" s="10"/>
    </row>
    <row r="31" spans="1:10" x14ac:dyDescent="0.25">
      <c r="A31" s="27"/>
      <c r="B31" s="10"/>
      <c r="F31" s="26"/>
      <c r="G31" s="30"/>
      <c r="H31" s="10"/>
      <c r="I31" s="10"/>
    </row>
    <row r="32" spans="1:10" x14ac:dyDescent="0.25">
      <c r="A32" s="27"/>
      <c r="B32" s="31">
        <f>SUM(B19:B31)</f>
        <v>0</v>
      </c>
      <c r="C32" s="32" t="s">
        <v>76</v>
      </c>
      <c r="F32" s="30"/>
      <c r="G32" s="30"/>
      <c r="H32" s="31">
        <f>SUM(H19:H31)</f>
        <v>0</v>
      </c>
      <c r="I32" s="31"/>
      <c r="J32" s="32" t="s">
        <v>77</v>
      </c>
    </row>
    <row r="33" spans="1:10" x14ac:dyDescent="0.25">
      <c r="A33" s="27"/>
      <c r="B33" s="10"/>
      <c r="F33" s="30"/>
      <c r="G33" s="30"/>
      <c r="H33" s="10"/>
      <c r="I33" s="10"/>
    </row>
    <row r="34" spans="1:10" x14ac:dyDescent="0.25">
      <c r="A34" s="18" t="s">
        <v>78</v>
      </c>
      <c r="B34" s="19" t="s">
        <v>65</v>
      </c>
      <c r="C34" s="20" t="s">
        <v>4</v>
      </c>
      <c r="D34" s="20" t="s">
        <v>66</v>
      </c>
      <c r="E34" s="20"/>
      <c r="F34" s="21" t="s">
        <v>68</v>
      </c>
      <c r="G34" s="21" t="s">
        <v>69</v>
      </c>
      <c r="H34" s="22" t="s">
        <v>74</v>
      </c>
      <c r="I34" s="22"/>
      <c r="J34" s="20" t="s">
        <v>71</v>
      </c>
    </row>
    <row r="35" spans="1:10" x14ac:dyDescent="0.25">
      <c r="A35" s="27"/>
      <c r="B35" s="10"/>
      <c r="F35" s="26"/>
      <c r="G35" s="26"/>
      <c r="H35" s="10"/>
      <c r="I35" s="10"/>
    </row>
  </sheetData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workbookViewId="0">
      <pane ySplit="1" topLeftCell="A2" activePane="bottomLeft" state="frozen"/>
      <selection pane="bottomLeft" activeCell="L22" sqref="L22"/>
    </sheetView>
  </sheetViews>
  <sheetFormatPr defaultRowHeight="15" x14ac:dyDescent="0.25"/>
  <cols>
    <col min="1" max="1" width="3.85546875" customWidth="1"/>
    <col min="2" max="2" width="8.42578125" customWidth="1"/>
    <col min="3" max="3" width="12.140625" bestFit="1" customWidth="1"/>
    <col min="4" max="4" width="10.5703125" bestFit="1" customWidth="1"/>
    <col min="5" max="5" width="1.7109375" customWidth="1"/>
    <col min="6" max="6" width="9.85546875" bestFit="1" customWidth="1"/>
    <col min="7" max="7" width="1.7109375" customWidth="1"/>
    <col min="8" max="8" width="9.85546875" bestFit="1" customWidth="1"/>
    <col min="9" max="9" width="1.7109375" customWidth="1"/>
    <col min="10" max="10" width="9.85546875" customWidth="1"/>
    <col min="11" max="11" width="1.7109375" customWidth="1"/>
    <col min="12" max="12" width="9.85546875" bestFit="1" customWidth="1"/>
    <col min="13" max="13" width="1.7109375" customWidth="1"/>
    <col min="14" max="14" width="9.85546875" bestFit="1" customWidth="1"/>
    <col min="15" max="15" width="1.7109375" customWidth="1"/>
    <col min="16" max="16" width="9.85546875" bestFit="1" customWidth="1"/>
    <col min="17" max="17" width="1.7109375" customWidth="1"/>
    <col min="18" max="18" width="9.85546875" bestFit="1" customWidth="1"/>
    <col min="19" max="19" width="11.7109375" bestFit="1" customWidth="1"/>
    <col min="20" max="20" width="9.5703125" bestFit="1" customWidth="1"/>
  </cols>
  <sheetData>
    <row r="1" spans="1:20" x14ac:dyDescent="0.25">
      <c r="B1" s="6" t="s">
        <v>84</v>
      </c>
      <c r="D1" s="3" t="s">
        <v>35</v>
      </c>
      <c r="F1" s="3" t="s">
        <v>6</v>
      </c>
      <c r="H1" s="3" t="s">
        <v>7</v>
      </c>
      <c r="J1" s="3" t="s">
        <v>9</v>
      </c>
      <c r="L1" s="3" t="s">
        <v>8</v>
      </c>
      <c r="N1" s="3" t="s">
        <v>36</v>
      </c>
      <c r="P1" s="3" t="s">
        <v>62</v>
      </c>
      <c r="R1" s="3" t="s">
        <v>13</v>
      </c>
      <c r="S1" t="s">
        <v>85</v>
      </c>
      <c r="T1" t="s">
        <v>44</v>
      </c>
    </row>
    <row r="2" spans="1:20" x14ac:dyDescent="0.25">
      <c r="A2" t="s">
        <v>38</v>
      </c>
    </row>
    <row r="3" spans="1:20" x14ac:dyDescent="0.25">
      <c r="B3" t="s">
        <v>37</v>
      </c>
      <c r="D3" s="1"/>
      <c r="F3" s="1"/>
      <c r="H3" s="1"/>
      <c r="J3" s="1"/>
      <c r="L3" s="1"/>
      <c r="N3" s="1"/>
      <c r="P3" s="1"/>
      <c r="R3" s="1">
        <f t="shared" ref="R3:R8" si="0">SUM(D3:P3)</f>
        <v>0</v>
      </c>
      <c r="S3">
        <v>500</v>
      </c>
      <c r="T3" s="1">
        <f>R3-S3</f>
        <v>-500</v>
      </c>
    </row>
    <row r="4" spans="1:20" x14ac:dyDescent="0.25">
      <c r="B4" t="s">
        <v>39</v>
      </c>
      <c r="D4" s="1"/>
      <c r="F4" s="1"/>
      <c r="H4" s="1"/>
      <c r="J4" s="1"/>
      <c r="L4" s="1"/>
      <c r="N4" s="1"/>
      <c r="P4" s="1"/>
      <c r="R4" s="1">
        <f t="shared" si="0"/>
        <v>0</v>
      </c>
      <c r="S4">
        <v>60</v>
      </c>
      <c r="T4" s="1">
        <f>R4-S4</f>
        <v>-60</v>
      </c>
    </row>
    <row r="5" spans="1:20" x14ac:dyDescent="0.25">
      <c r="B5" t="s">
        <v>40</v>
      </c>
      <c r="D5" s="1"/>
      <c r="F5" s="1"/>
      <c r="H5" s="1"/>
      <c r="J5" s="1"/>
      <c r="L5" s="1"/>
      <c r="N5" s="1"/>
      <c r="P5" s="1"/>
      <c r="R5" s="1">
        <f t="shared" si="0"/>
        <v>0</v>
      </c>
      <c r="T5" s="1"/>
    </row>
    <row r="6" spans="1:20" x14ac:dyDescent="0.25">
      <c r="B6" t="s">
        <v>41</v>
      </c>
      <c r="D6" s="1"/>
      <c r="F6" s="1"/>
      <c r="H6" s="1">
        <v>126.82</v>
      </c>
      <c r="J6" s="1"/>
      <c r="L6" s="1">
        <f>3.03</f>
        <v>3.03</v>
      </c>
      <c r="N6" s="1">
        <v>23.61</v>
      </c>
      <c r="P6" s="1"/>
      <c r="R6" s="1">
        <f t="shared" si="0"/>
        <v>153.45999999999998</v>
      </c>
      <c r="S6">
        <v>1100</v>
      </c>
      <c r="T6" s="1">
        <f>R6-S6</f>
        <v>-946.54</v>
      </c>
    </row>
    <row r="7" spans="1:20" x14ac:dyDescent="0.25">
      <c r="B7" t="s">
        <v>42</v>
      </c>
      <c r="D7" s="1"/>
      <c r="F7" s="1"/>
      <c r="H7" s="1">
        <v>283.95999999999998</v>
      </c>
      <c r="J7" s="1"/>
      <c r="L7" s="1"/>
      <c r="N7" s="1"/>
      <c r="P7" s="1"/>
      <c r="R7" s="1">
        <f t="shared" si="0"/>
        <v>283.95999999999998</v>
      </c>
      <c r="S7" s="14">
        <v>1500</v>
      </c>
      <c r="T7" s="1">
        <f>R7-S7</f>
        <v>-1216.04</v>
      </c>
    </row>
    <row r="8" spans="1:20" x14ac:dyDescent="0.25">
      <c r="B8" t="s">
        <v>16</v>
      </c>
      <c r="D8" s="2"/>
      <c r="F8" s="2"/>
      <c r="H8" s="2"/>
      <c r="J8" s="2"/>
      <c r="L8" s="2"/>
      <c r="N8" s="2"/>
      <c r="P8" s="2"/>
      <c r="R8" s="1">
        <f t="shared" si="0"/>
        <v>0</v>
      </c>
    </row>
    <row r="9" spans="1:20" x14ac:dyDescent="0.25">
      <c r="B9" t="s">
        <v>43</v>
      </c>
      <c r="D9" s="1">
        <f>SUM(D3:D8)</f>
        <v>0</v>
      </c>
      <c r="F9" s="1">
        <f>SUM(F3:F8)</f>
        <v>0</v>
      </c>
      <c r="H9" s="1">
        <f>SUM(H3:H8)</f>
        <v>410.78</v>
      </c>
      <c r="J9" s="1">
        <f>SUM(J3:J8)</f>
        <v>0</v>
      </c>
      <c r="L9" s="1">
        <f>SUM(L3:L8)</f>
        <v>3.03</v>
      </c>
      <c r="N9" s="1">
        <f>SUM(N3:N8)</f>
        <v>23.61</v>
      </c>
      <c r="P9" s="1">
        <f>SUM(P3:P8)</f>
        <v>0</v>
      </c>
      <c r="R9" s="1"/>
    </row>
    <row r="10" spans="1:20" x14ac:dyDescent="0.25">
      <c r="B10" t="s">
        <v>20</v>
      </c>
      <c r="D10" s="1"/>
      <c r="F10" s="1"/>
      <c r="H10" s="1"/>
      <c r="J10" s="1"/>
      <c r="L10" s="1"/>
      <c r="N10" s="1"/>
      <c r="P10" s="1"/>
      <c r="R10" s="1">
        <f>SUM(R2:R8)</f>
        <v>437.41999999999996</v>
      </c>
    </row>
    <row r="14" spans="1:20" x14ac:dyDescent="0.25">
      <c r="B14" s="16"/>
    </row>
    <row r="15" spans="1:20" x14ac:dyDescent="0.25">
      <c r="C15" s="34"/>
    </row>
    <row r="16" spans="1:20" x14ac:dyDescent="0.25">
      <c r="D16" s="7"/>
    </row>
    <row r="17" spans="3:14" x14ac:dyDescent="0.25">
      <c r="D17" s="7"/>
    </row>
    <row r="18" spans="3:14" x14ac:dyDescent="0.25">
      <c r="D18" s="7"/>
    </row>
    <row r="19" spans="3:14" x14ac:dyDescent="0.25">
      <c r="D19" s="7"/>
    </row>
    <row r="20" spans="3:14" x14ac:dyDescent="0.25">
      <c r="D20" s="7"/>
    </row>
    <row r="21" spans="3:14" x14ac:dyDescent="0.25">
      <c r="D21" s="7"/>
    </row>
    <row r="22" spans="3:14" x14ac:dyDescent="0.25">
      <c r="D22" s="7"/>
    </row>
    <row r="23" spans="3:14" x14ac:dyDescent="0.25">
      <c r="D23" s="7"/>
    </row>
    <row r="24" spans="3:14" x14ac:dyDescent="0.25">
      <c r="C24" s="10"/>
      <c r="D24" s="7"/>
    </row>
    <row r="25" spans="3:14" x14ac:dyDescent="0.25">
      <c r="C25" s="10"/>
      <c r="D25" s="7"/>
    </row>
    <row r="26" spans="3:14" x14ac:dyDescent="0.25">
      <c r="C26" s="10"/>
      <c r="D26" s="7"/>
      <c r="N26" s="10"/>
    </row>
    <row r="27" spans="3:14" x14ac:dyDescent="0.25">
      <c r="C27" s="10"/>
      <c r="D27" s="7"/>
      <c r="N27" s="10"/>
    </row>
    <row r="28" spans="3:14" x14ac:dyDescent="0.25">
      <c r="C28" s="10"/>
      <c r="D28" s="7"/>
      <c r="N28" s="10"/>
    </row>
    <row r="29" spans="3:14" x14ac:dyDescent="0.25">
      <c r="C29" s="10"/>
      <c r="D29" s="7"/>
      <c r="N29" s="10"/>
    </row>
    <row r="30" spans="3:14" x14ac:dyDescent="0.25">
      <c r="C30" s="10"/>
      <c r="D30" s="7"/>
      <c r="N30" s="10"/>
    </row>
    <row r="31" spans="3:14" x14ac:dyDescent="0.25">
      <c r="C31" s="10"/>
      <c r="D31" s="7"/>
      <c r="N31" s="10"/>
    </row>
    <row r="32" spans="3:14" x14ac:dyDescent="0.25">
      <c r="C32" s="10"/>
      <c r="D32" s="7"/>
      <c r="N32" s="10"/>
    </row>
    <row r="33" spans="3:14" x14ac:dyDescent="0.25">
      <c r="C33" s="10"/>
      <c r="D33" s="7"/>
      <c r="N33" s="10"/>
    </row>
    <row r="34" spans="3:14" x14ac:dyDescent="0.25">
      <c r="C34" s="10"/>
      <c r="D34" s="7"/>
      <c r="N34" s="10"/>
    </row>
    <row r="35" spans="3:14" x14ac:dyDescent="0.25">
      <c r="C35" s="10"/>
      <c r="D35" s="7"/>
      <c r="N35" s="10"/>
    </row>
    <row r="36" spans="3:14" x14ac:dyDescent="0.25">
      <c r="C36" s="10"/>
      <c r="D36" s="7"/>
      <c r="N36" s="10"/>
    </row>
    <row r="37" spans="3:14" x14ac:dyDescent="0.25">
      <c r="C37" s="10"/>
      <c r="D37" s="7"/>
      <c r="N37" s="10"/>
    </row>
    <row r="38" spans="3:14" x14ac:dyDescent="0.25">
      <c r="C38" s="10"/>
      <c r="D38" s="7"/>
      <c r="N38" s="10"/>
    </row>
    <row r="39" spans="3:14" x14ac:dyDescent="0.25">
      <c r="C39" s="17"/>
      <c r="N39" s="10"/>
    </row>
    <row r="40" spans="3:14" x14ac:dyDescent="0.25">
      <c r="C40" s="17"/>
      <c r="N40" s="10"/>
    </row>
    <row r="42" spans="3:14" x14ac:dyDescent="0.25">
      <c r="C42" s="16"/>
    </row>
    <row r="44" spans="3:14" x14ac:dyDescent="0.25">
      <c r="D44" s="7"/>
    </row>
    <row r="45" spans="3:14" x14ac:dyDescent="0.25">
      <c r="D45" s="7"/>
    </row>
    <row r="46" spans="3:14" x14ac:dyDescent="0.25">
      <c r="D46" s="7"/>
    </row>
    <row r="47" spans="3:14" x14ac:dyDescent="0.25">
      <c r="D47" s="7"/>
    </row>
    <row r="48" spans="3:14" x14ac:dyDescent="0.25">
      <c r="D48" s="7"/>
    </row>
    <row r="49" spans="4:4" x14ac:dyDescent="0.25">
      <c r="D49" s="7"/>
    </row>
    <row r="50" spans="4:4" x14ac:dyDescent="0.25">
      <c r="D50" s="7"/>
    </row>
    <row r="51" spans="4:4" x14ac:dyDescent="0.25">
      <c r="D51" s="7"/>
    </row>
    <row r="52" spans="4:4" x14ac:dyDescent="0.25">
      <c r="D52" s="7"/>
    </row>
    <row r="53" spans="4:4" x14ac:dyDescent="0.25">
      <c r="D53" s="7"/>
    </row>
    <row r="54" spans="4:4" x14ac:dyDescent="0.25">
      <c r="D54" s="7"/>
    </row>
    <row r="55" spans="4:4" x14ac:dyDescent="0.25">
      <c r="D55" s="7"/>
    </row>
  </sheetData>
  <printOptions horizontalCentered="1" verticalCentered="1"/>
  <pageMargins left="0.25" right="0.25" top="0.5" bottom="0.5" header="0.3" footer="0.3"/>
  <pageSetup scale="9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8"/>
  <sheetViews>
    <sheetView workbookViewId="0">
      <pane ySplit="1" topLeftCell="A29" activePane="bottomLeft" state="frozen"/>
      <selection pane="bottomLeft" activeCell="I6" sqref="I6"/>
    </sheetView>
  </sheetViews>
  <sheetFormatPr defaultRowHeight="15" x14ac:dyDescent="0.25"/>
  <cols>
    <col min="1" max="1" width="3.85546875" customWidth="1"/>
    <col min="2" max="2" width="12.85546875" style="7" customWidth="1"/>
    <col min="3" max="3" width="39.85546875" customWidth="1"/>
    <col min="4" max="4" width="10.5703125" style="38" bestFit="1" customWidth="1"/>
  </cols>
  <sheetData>
    <row r="1" spans="1:4" x14ac:dyDescent="0.25">
      <c r="B1" s="35" t="s">
        <v>84</v>
      </c>
      <c r="D1" s="37"/>
    </row>
    <row r="2" spans="1:4" s="42" customFormat="1" x14ac:dyDescent="0.25">
      <c r="B2" s="43" t="s">
        <v>87</v>
      </c>
      <c r="C2" s="42" t="s">
        <v>88</v>
      </c>
      <c r="D2" s="44" t="s">
        <v>89</v>
      </c>
    </row>
    <row r="3" spans="1:4" x14ac:dyDescent="0.25">
      <c r="A3" t="s">
        <v>86</v>
      </c>
    </row>
    <row r="4" spans="1:4" x14ac:dyDescent="0.25">
      <c r="A4">
        <f>1+A2</f>
        <v>1</v>
      </c>
      <c r="B4" s="7">
        <v>44206</v>
      </c>
      <c r="C4" t="s">
        <v>182</v>
      </c>
      <c r="D4" s="17">
        <v>2.83</v>
      </c>
    </row>
    <row r="5" spans="1:4" x14ac:dyDescent="0.25">
      <c r="A5">
        <f>A4+1</f>
        <v>2</v>
      </c>
      <c r="B5" s="7">
        <v>43844</v>
      </c>
      <c r="C5" t="s">
        <v>181</v>
      </c>
      <c r="D5" s="38">
        <v>56</v>
      </c>
    </row>
    <row r="6" spans="1:4" x14ac:dyDescent="0.25">
      <c r="A6">
        <f>A5+1</f>
        <v>3</v>
      </c>
      <c r="B6" s="7">
        <v>43847</v>
      </c>
      <c r="C6" t="s">
        <v>104</v>
      </c>
      <c r="D6" s="38">
        <v>0.99</v>
      </c>
    </row>
    <row r="7" spans="1:4" x14ac:dyDescent="0.25">
      <c r="C7" s="39" t="s">
        <v>105</v>
      </c>
      <c r="D7" s="47">
        <f>D5+D6+D4</f>
        <v>59.82</v>
      </c>
    </row>
    <row r="8" spans="1:4" x14ac:dyDescent="0.25">
      <c r="A8" t="s">
        <v>90</v>
      </c>
    </row>
    <row r="10" spans="1:4" x14ac:dyDescent="0.25">
      <c r="C10" s="39" t="s">
        <v>106</v>
      </c>
      <c r="D10" s="47"/>
    </row>
    <row r="11" spans="1:4" x14ac:dyDescent="0.25">
      <c r="A11" t="s">
        <v>91</v>
      </c>
    </row>
    <row r="13" spans="1:4" x14ac:dyDescent="0.25">
      <c r="C13" s="39" t="s">
        <v>107</v>
      </c>
      <c r="D13" s="47"/>
    </row>
    <row r="14" spans="1:4" x14ac:dyDescent="0.25">
      <c r="A14" t="s">
        <v>92</v>
      </c>
    </row>
    <row r="16" spans="1:4" x14ac:dyDescent="0.25">
      <c r="C16" s="39" t="s">
        <v>108</v>
      </c>
      <c r="D16" s="47"/>
    </row>
    <row r="17" spans="1:4" x14ac:dyDescent="0.25">
      <c r="A17" t="s">
        <v>93</v>
      </c>
    </row>
    <row r="19" spans="1:4" x14ac:dyDescent="0.25">
      <c r="C19" s="39" t="s">
        <v>109</v>
      </c>
      <c r="D19" s="47"/>
    </row>
    <row r="20" spans="1:4" x14ac:dyDescent="0.25">
      <c r="A20" t="s">
        <v>94</v>
      </c>
    </row>
    <row r="21" spans="1:4" x14ac:dyDescent="0.25">
      <c r="A21">
        <f>A6+1</f>
        <v>4</v>
      </c>
      <c r="B21" s="7">
        <v>43994</v>
      </c>
      <c r="C21" t="s">
        <v>101</v>
      </c>
      <c r="D21" s="38">
        <v>9.99</v>
      </c>
    </row>
    <row r="22" spans="1:4" x14ac:dyDescent="0.25">
      <c r="A22">
        <f t="shared" ref="A22:A25" si="0">A21+1</f>
        <v>5</v>
      </c>
      <c r="B22" s="7">
        <v>43997</v>
      </c>
      <c r="C22" t="s">
        <v>102</v>
      </c>
      <c r="D22" s="38">
        <v>0.01</v>
      </c>
    </row>
    <row r="23" spans="1:4" x14ac:dyDescent="0.25">
      <c r="A23">
        <f t="shared" si="0"/>
        <v>6</v>
      </c>
      <c r="B23" s="7">
        <v>43997</v>
      </c>
      <c r="C23" t="s">
        <v>103</v>
      </c>
      <c r="D23" s="38">
        <v>10</v>
      </c>
    </row>
    <row r="24" spans="1:4" x14ac:dyDescent="0.25">
      <c r="A24">
        <f t="shared" si="0"/>
        <v>7</v>
      </c>
      <c r="B24" s="7">
        <v>43999</v>
      </c>
      <c r="C24" t="s">
        <v>104</v>
      </c>
      <c r="D24" s="38">
        <v>0.99</v>
      </c>
    </row>
    <row r="25" spans="1:4" x14ac:dyDescent="0.25">
      <c r="A25">
        <f t="shared" si="0"/>
        <v>8</v>
      </c>
      <c r="B25" s="7">
        <v>43999</v>
      </c>
      <c r="C25" t="s">
        <v>104</v>
      </c>
      <c r="D25" s="38">
        <v>0.99</v>
      </c>
    </row>
    <row r="26" spans="1:4" x14ac:dyDescent="0.25">
      <c r="C26" s="39" t="s">
        <v>110</v>
      </c>
      <c r="D26" s="47">
        <f>SUM(D21:D25)</f>
        <v>21.979999999999997</v>
      </c>
    </row>
    <row r="27" spans="1:4" x14ac:dyDescent="0.25">
      <c r="A27" t="s">
        <v>95</v>
      </c>
    </row>
    <row r="29" spans="1:4" x14ac:dyDescent="0.25">
      <c r="C29" s="39" t="s">
        <v>111</v>
      </c>
      <c r="D29" s="47"/>
    </row>
    <row r="30" spans="1:4" x14ac:dyDescent="0.25">
      <c r="A30" t="s">
        <v>96</v>
      </c>
    </row>
    <row r="31" spans="1:4" x14ac:dyDescent="0.25">
      <c r="A31">
        <f>A25+1</f>
        <v>9</v>
      </c>
      <c r="B31" s="7">
        <v>44053</v>
      </c>
      <c r="C31" t="s">
        <v>104</v>
      </c>
      <c r="D31" s="38">
        <v>0.99</v>
      </c>
    </row>
    <row r="32" spans="1:4" x14ac:dyDescent="0.25">
      <c r="A32">
        <f t="shared" ref="A32:A36" si="1">A31+1</f>
        <v>10</v>
      </c>
      <c r="B32" s="7">
        <v>44053</v>
      </c>
      <c r="C32" t="s">
        <v>118</v>
      </c>
      <c r="D32" s="38">
        <v>6.6</v>
      </c>
    </row>
    <row r="33" spans="1:4" x14ac:dyDescent="0.25">
      <c r="A33">
        <f t="shared" si="1"/>
        <v>11</v>
      </c>
      <c r="B33" s="7">
        <v>44053</v>
      </c>
      <c r="C33" t="s">
        <v>104</v>
      </c>
      <c r="D33" s="38">
        <v>8.73</v>
      </c>
    </row>
    <row r="34" spans="1:4" x14ac:dyDescent="0.25">
      <c r="A34">
        <f t="shared" si="1"/>
        <v>12</v>
      </c>
      <c r="B34" s="7">
        <v>44057</v>
      </c>
      <c r="C34" t="s">
        <v>104</v>
      </c>
      <c r="D34" s="38">
        <v>8.73</v>
      </c>
    </row>
    <row r="35" spans="1:4" x14ac:dyDescent="0.25">
      <c r="A35">
        <f t="shared" si="1"/>
        <v>13</v>
      </c>
      <c r="B35" s="7">
        <v>44060</v>
      </c>
      <c r="C35" t="s">
        <v>104</v>
      </c>
      <c r="D35" s="38">
        <v>0.99</v>
      </c>
    </row>
    <row r="36" spans="1:4" x14ac:dyDescent="0.25">
      <c r="A36">
        <f t="shared" si="1"/>
        <v>14</v>
      </c>
      <c r="B36" s="7">
        <v>44060</v>
      </c>
      <c r="C36" t="s">
        <v>104</v>
      </c>
      <c r="D36" s="38">
        <v>8.73</v>
      </c>
    </row>
    <row r="37" spans="1:4" x14ac:dyDescent="0.25">
      <c r="C37" s="39" t="s">
        <v>112</v>
      </c>
      <c r="D37" s="47">
        <f>SUM(D31:D36)</f>
        <v>34.769999999999996</v>
      </c>
    </row>
    <row r="38" spans="1:4" x14ac:dyDescent="0.25">
      <c r="A38" t="s">
        <v>97</v>
      </c>
    </row>
    <row r="39" spans="1:4" x14ac:dyDescent="0.25">
      <c r="A39">
        <f>A36+1</f>
        <v>15</v>
      </c>
      <c r="B39" s="7">
        <v>44083</v>
      </c>
      <c r="C39" t="s">
        <v>118</v>
      </c>
      <c r="D39" s="38">
        <v>6.6</v>
      </c>
    </row>
    <row r="40" spans="1:4" x14ac:dyDescent="0.25">
      <c r="A40">
        <f t="shared" ref="A40:A41" si="2">A39+1</f>
        <v>16</v>
      </c>
      <c r="B40" s="7">
        <v>44091</v>
      </c>
      <c r="C40" t="s">
        <v>104</v>
      </c>
      <c r="D40" s="38">
        <v>0.99</v>
      </c>
    </row>
    <row r="41" spans="1:4" x14ac:dyDescent="0.25">
      <c r="A41">
        <f t="shared" si="2"/>
        <v>17</v>
      </c>
      <c r="B41" s="7">
        <v>44091</v>
      </c>
      <c r="C41" t="s">
        <v>104</v>
      </c>
      <c r="D41" s="38">
        <v>8.73</v>
      </c>
    </row>
    <row r="42" spans="1:4" x14ac:dyDescent="0.25">
      <c r="C42" s="39" t="s">
        <v>113</v>
      </c>
      <c r="D42" s="47">
        <f>SUM(D39:D41)</f>
        <v>16.32</v>
      </c>
    </row>
    <row r="43" spans="1:4" x14ac:dyDescent="0.25">
      <c r="A43" t="s">
        <v>98</v>
      </c>
    </row>
    <row r="44" spans="1:4" x14ac:dyDescent="0.25">
      <c r="A44">
        <f>A41+1</f>
        <v>18</v>
      </c>
      <c r="B44" s="7">
        <v>44117</v>
      </c>
      <c r="C44" t="s">
        <v>118</v>
      </c>
      <c r="D44" s="38">
        <v>6.55</v>
      </c>
    </row>
    <row r="45" spans="1:4" x14ac:dyDescent="0.25">
      <c r="A45">
        <f t="shared" ref="A45:A47" si="3">A44+1</f>
        <v>19</v>
      </c>
      <c r="B45" s="7">
        <v>44123</v>
      </c>
      <c r="C45" t="s">
        <v>104</v>
      </c>
      <c r="D45" s="38">
        <v>0.99</v>
      </c>
    </row>
    <row r="46" spans="1:4" x14ac:dyDescent="0.25">
      <c r="A46">
        <f t="shared" si="3"/>
        <v>20</v>
      </c>
      <c r="B46" s="7">
        <v>44123</v>
      </c>
      <c r="C46" t="s">
        <v>104</v>
      </c>
      <c r="D46" s="38">
        <v>8.73</v>
      </c>
    </row>
    <row r="47" spans="1:4" x14ac:dyDescent="0.25">
      <c r="A47">
        <f t="shared" si="3"/>
        <v>21</v>
      </c>
      <c r="B47" s="7">
        <v>44495</v>
      </c>
      <c r="C47" t="s">
        <v>119</v>
      </c>
      <c r="D47" s="38">
        <v>5</v>
      </c>
    </row>
    <row r="48" spans="1:4" x14ac:dyDescent="0.25">
      <c r="C48" s="39" t="s">
        <v>114</v>
      </c>
      <c r="D48" s="47">
        <f>SUM(D44:D47)</f>
        <v>21.27</v>
      </c>
    </row>
    <row r="49" spans="1:7" x14ac:dyDescent="0.25">
      <c r="A49" t="s">
        <v>99</v>
      </c>
    </row>
    <row r="50" spans="1:7" x14ac:dyDescent="0.25">
      <c r="A50">
        <f>A47+1</f>
        <v>22</v>
      </c>
      <c r="B50" s="7">
        <v>44144</v>
      </c>
      <c r="C50" t="s">
        <v>118</v>
      </c>
      <c r="D50" s="38">
        <v>6.55</v>
      </c>
    </row>
    <row r="51" spans="1:7" x14ac:dyDescent="0.25">
      <c r="A51">
        <f t="shared" ref="A51:A53" si="4">A50+1</f>
        <v>23</v>
      </c>
      <c r="B51" s="7">
        <v>44147</v>
      </c>
      <c r="C51" t="s">
        <v>101</v>
      </c>
      <c r="D51" s="38">
        <v>12.99</v>
      </c>
    </row>
    <row r="52" spans="1:7" x14ac:dyDescent="0.25">
      <c r="A52">
        <f t="shared" si="4"/>
        <v>24</v>
      </c>
      <c r="B52" s="7">
        <v>44152</v>
      </c>
      <c r="C52" t="s">
        <v>104</v>
      </c>
      <c r="D52" s="38">
        <v>0.99</v>
      </c>
    </row>
    <row r="53" spans="1:7" x14ac:dyDescent="0.25">
      <c r="A53">
        <f t="shared" si="4"/>
        <v>25</v>
      </c>
      <c r="B53" s="7">
        <v>44152</v>
      </c>
      <c r="C53" t="s">
        <v>104</v>
      </c>
      <c r="D53" s="38">
        <v>8.73</v>
      </c>
    </row>
    <row r="54" spans="1:7" x14ac:dyDescent="0.25">
      <c r="C54" s="39" t="s">
        <v>115</v>
      </c>
      <c r="D54" s="47">
        <f>SUM(D50:D53)</f>
        <v>29.259999999999998</v>
      </c>
    </row>
    <row r="55" spans="1:7" x14ac:dyDescent="0.25">
      <c r="A55" t="s">
        <v>100</v>
      </c>
    </row>
    <row r="56" spans="1:7" x14ac:dyDescent="0.25">
      <c r="A56">
        <f>A53+1</f>
        <v>26</v>
      </c>
      <c r="B56" s="7">
        <v>44172</v>
      </c>
      <c r="C56" t="s">
        <v>128</v>
      </c>
      <c r="D56" s="38">
        <v>22.96</v>
      </c>
    </row>
    <row r="57" spans="1:7" x14ac:dyDescent="0.25">
      <c r="A57">
        <f t="shared" ref="A57:A63" si="5">A56+1</f>
        <v>27</v>
      </c>
      <c r="B57" s="7">
        <v>44172</v>
      </c>
      <c r="C57" t="s">
        <v>129</v>
      </c>
      <c r="D57" s="38">
        <v>26.44</v>
      </c>
    </row>
    <row r="58" spans="1:7" x14ac:dyDescent="0.25">
      <c r="A58">
        <f t="shared" si="5"/>
        <v>28</v>
      </c>
      <c r="B58" s="7">
        <v>44174</v>
      </c>
      <c r="C58" t="s">
        <v>129</v>
      </c>
      <c r="D58" s="38">
        <v>18.079999999999998</v>
      </c>
    </row>
    <row r="59" spans="1:7" x14ac:dyDescent="0.25">
      <c r="A59">
        <f t="shared" si="5"/>
        <v>29</v>
      </c>
      <c r="B59" s="7">
        <v>44179</v>
      </c>
      <c r="C59" t="s">
        <v>130</v>
      </c>
      <c r="D59" s="38">
        <v>24.14</v>
      </c>
    </row>
    <row r="60" spans="1:7" x14ac:dyDescent="0.25">
      <c r="A60">
        <f t="shared" si="5"/>
        <v>30</v>
      </c>
      <c r="B60" s="7">
        <v>44182</v>
      </c>
      <c r="C60" t="s">
        <v>120</v>
      </c>
      <c r="D60" s="38">
        <v>169.99</v>
      </c>
    </row>
    <row r="61" spans="1:7" x14ac:dyDescent="0.25">
      <c r="A61">
        <f t="shared" si="5"/>
        <v>31</v>
      </c>
      <c r="B61" s="7">
        <v>44187</v>
      </c>
      <c r="C61" t="s">
        <v>125</v>
      </c>
      <c r="D61" s="38">
        <v>21.62</v>
      </c>
    </row>
    <row r="62" spans="1:7" x14ac:dyDescent="0.25">
      <c r="A62">
        <f t="shared" si="5"/>
        <v>32</v>
      </c>
      <c r="B62" s="7">
        <v>44187</v>
      </c>
      <c r="C62" t="s">
        <v>126</v>
      </c>
      <c r="D62" s="38">
        <v>16.52</v>
      </c>
    </row>
    <row r="63" spans="1:7" x14ac:dyDescent="0.25">
      <c r="A63">
        <f t="shared" si="5"/>
        <v>33</v>
      </c>
      <c r="B63" s="7">
        <v>44193</v>
      </c>
      <c r="C63" t="s">
        <v>127</v>
      </c>
      <c r="D63" s="38">
        <v>50.94</v>
      </c>
    </row>
    <row r="64" spans="1:7" x14ac:dyDescent="0.25">
      <c r="C64" s="41" t="s">
        <v>116</v>
      </c>
      <c r="D64" s="47">
        <f>SUM(D56:D63)</f>
        <v>350.69</v>
      </c>
      <c r="E64" s="5"/>
      <c r="F64" s="5"/>
      <c r="G64" s="5"/>
    </row>
    <row r="65" spans="2:7" ht="15.75" thickBot="1" x14ac:dyDescent="0.3">
      <c r="C65" s="41"/>
      <c r="D65" s="40"/>
      <c r="E65" s="5"/>
      <c r="F65" s="5"/>
      <c r="G65" s="5"/>
    </row>
    <row r="66" spans="2:7" ht="15.75" thickBot="1" x14ac:dyDescent="0.3">
      <c r="C66" s="45" t="s">
        <v>117</v>
      </c>
      <c r="D66" s="46">
        <f>D7+D10+D13+D16+D19+D26+D29+D37+D42+D48+D54+D64</f>
        <v>534.11</v>
      </c>
    </row>
    <row r="70" spans="2:7" x14ac:dyDescent="0.25">
      <c r="B70" s="36"/>
    </row>
    <row r="71" spans="2:7" x14ac:dyDescent="0.25">
      <c r="C71" s="34"/>
    </row>
    <row r="80" spans="2:7" x14ac:dyDescent="0.25">
      <c r="C80" s="10"/>
    </row>
    <row r="81" spans="3:3" x14ac:dyDescent="0.25">
      <c r="C81" s="10"/>
    </row>
    <row r="82" spans="3:3" x14ac:dyDescent="0.25">
      <c r="C82" s="10"/>
    </row>
    <row r="83" spans="3:3" x14ac:dyDescent="0.25">
      <c r="C83" s="10"/>
    </row>
    <row r="84" spans="3:3" x14ac:dyDescent="0.25">
      <c r="C84" s="10"/>
    </row>
    <row r="85" spans="3:3" x14ac:dyDescent="0.25">
      <c r="C85" s="10"/>
    </row>
    <row r="86" spans="3:3" x14ac:dyDescent="0.25">
      <c r="C86" s="10"/>
    </row>
    <row r="87" spans="3:3" x14ac:dyDescent="0.25">
      <c r="C87" s="10"/>
    </row>
    <row r="88" spans="3:3" x14ac:dyDescent="0.25">
      <c r="C88" s="10"/>
    </row>
    <row r="89" spans="3:3" x14ac:dyDescent="0.25">
      <c r="C89" s="10"/>
    </row>
    <row r="90" spans="3:3" x14ac:dyDescent="0.25">
      <c r="C90" s="10"/>
    </row>
    <row r="91" spans="3:3" x14ac:dyDescent="0.25">
      <c r="C91" s="10"/>
    </row>
    <row r="92" spans="3:3" x14ac:dyDescent="0.25">
      <c r="C92" s="10"/>
    </row>
    <row r="93" spans="3:3" x14ac:dyDescent="0.25">
      <c r="C93" s="10"/>
    </row>
    <row r="94" spans="3:3" x14ac:dyDescent="0.25">
      <c r="C94" s="10"/>
    </row>
    <row r="95" spans="3:3" x14ac:dyDescent="0.25">
      <c r="C95" s="17"/>
    </row>
    <row r="96" spans="3:3" x14ac:dyDescent="0.25">
      <c r="C96" s="17"/>
    </row>
    <row r="98" spans="3:3" x14ac:dyDescent="0.25">
      <c r="C98" s="16"/>
    </row>
  </sheetData>
  <printOptions horizontalCentered="1" verticalCentered="1"/>
  <pageMargins left="0.25" right="0.25" top="0.5" bottom="0.5" header="0.3" footer="0.3"/>
  <pageSetup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2020 Profit and Loss</vt:lpstr>
      <vt:lpstr>2020 SHRMinar P&amp;L </vt:lpstr>
      <vt:lpstr>2020 Sponsors </vt:lpstr>
      <vt:lpstr>2020 Conference expenses</vt:lpstr>
      <vt:lpstr>Payment Mistakes</vt:lpstr>
      <vt:lpstr>'2020 Profit and Loss'!Print_Area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Bunker</dc:creator>
  <cp:lastModifiedBy>Missy Dray</cp:lastModifiedBy>
  <cp:lastPrinted>2019-04-08T21:51:17Z</cp:lastPrinted>
  <dcterms:created xsi:type="dcterms:W3CDTF">2016-02-22T20:44:12Z</dcterms:created>
  <dcterms:modified xsi:type="dcterms:W3CDTF">2021-05-02T20:51:57Z</dcterms:modified>
</cp:coreProperties>
</file>